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43" documentId="8_{9A699099-6D89-4446-8E02-A0824FC99548}" xr6:coauthVersionLast="47" xr6:coauthVersionMax="47" xr10:uidLastSave="{ADA08378-03C3-41DF-B4B2-2C9614CCA946}"/>
  <bookViews>
    <workbookView xWindow="-120" yWindow="-120" windowWidth="29040" windowHeight="15720" xr2:uid="{00000000-000D-0000-FFFF-FFFF00000000}"/>
  </bookViews>
  <sheets>
    <sheet name="T4 2023" sheetId="1" r:id="rId1"/>
  </sheets>
  <definedNames>
    <definedName name="_xlnm.Print_Area" localSheetId="0">'T4 2023'!$A$1:$AU$70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1" l="1"/>
  <c r="AD63" i="1"/>
  <c r="AD60" i="1"/>
  <c r="AD57" i="1"/>
  <c r="AD47" i="1"/>
  <c r="L63" i="1"/>
  <c r="L64" i="1" s="1"/>
  <c r="L50" i="1"/>
  <c r="L55" i="1" s="1"/>
  <c r="L61" i="1"/>
  <c r="L58" i="1"/>
  <c r="AH28" i="1"/>
  <c r="L48" i="1"/>
  <c r="L47" i="1"/>
  <c r="L49" i="1" l="1"/>
  <c r="W34" i="1"/>
  <c r="AI34" i="1" l="1"/>
  <c r="AL34" i="1"/>
</calcChain>
</file>

<file path=xl/sharedStrings.xml><?xml version="1.0" encoding="utf-8"?>
<sst xmlns="http://schemas.openxmlformats.org/spreadsheetml/2006/main" count="80" uniqueCount="79">
  <si>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</si>
  <si>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</si>
  <si>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</si>
  <si>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</si>
  <si>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</si>
  <si>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</si>
  <si>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</si>
  <si>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</si>
  <si>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</si>
  <si>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</si>
  <si>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</si>
  <si>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</si>
  <si>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</si>
  <si>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</si>
  <si>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</si>
  <si>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</si>
  <si>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</si>
  <si>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</si>
  <si>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</si>
  <si>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</si>
  <si>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</si>
  <si>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</si>
  <si>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</si>
  <si>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</si>
  <si>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</si>
  <si>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</si>
  <si>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</si>
  <si>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</si>
  <si>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</si>
  <si>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</si>
  <si>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</si>
  <si>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</si>
  <si>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</si>
  <si>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</si>
  <si>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</si>
  <si>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</si>
  <si>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</si>
  <si>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</si>
  <si>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</si>
  <si>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</si>
  <si>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</si>
  <si>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</si>
  <si>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</si>
  <si>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</si>
  <si>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</si>
  <si>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</si>
  <si>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</si>
  <si>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</si>
  <si>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</si>
  <si>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</si>
  <si>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IV. (01)  PROGRAMACIÓN Y EJECUCIÓN FÍSICA-FINANCIERA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</si>
  <si>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</si>
  <si>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</si>
  <si>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</si>
  <si>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</si>
  <si>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</si>
  <si>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Informe de Evaluación Anual de las Metas Físicas-Financieras                                                                                                                                          </t>
  </si>
  <si>
    <t>TOTAL PROGRAMADO</t>
  </si>
  <si>
    <t>TOTAL EJECUTADO</t>
  </si>
  <si>
    <t>DESVIO</t>
  </si>
  <si>
    <t>Informes técnicos elaborados</t>
  </si>
  <si>
    <t>OCTUBRE - DICIEMBRE 2023</t>
  </si>
  <si>
    <t>T4 2023</t>
  </si>
  <si>
    <t>7</t>
  </si>
  <si>
    <t>Impresión adicional de mapas topobatrimétricos.</t>
  </si>
  <si>
    <t>Extensión de licencia ARCGIS.</t>
  </si>
  <si>
    <t>Alquiler de salón lanzamiento de plataforma oceanográfica.</t>
  </si>
  <si>
    <t>Suscripción plataforma transmisión de datos boyas.</t>
  </si>
  <si>
    <t>Tickets de combustible completivo T1, T2 y T3.</t>
  </si>
  <si>
    <t>Sin embargo, con base al presupuesto programado en el Sistema de Información Financiera (SIGEF), se evidencia un desvío de 36% en la ejecución financiera por encima de lo programado para este producto que corresponde a un monto de RD$8,963,126.63; Detalles a saber:</t>
  </si>
  <si>
    <t>La meta física comprometida por la ANAMAR para el año 2023 es de 16 Informes Técnicos, de los cuales 7 fueron programados para el cuarto trimestre, superando las metas del trimestre con un 128.57%. Por lo cual este producto presentó desvíos físicos en su ejecución, debido a que 2 de los informes previstos a ser entregados en el T3, no se pudieron ejecutar por causas detalladas en el informe del T3 y se ejecutaron y concluyeron en el T4.</t>
  </si>
  <si>
    <t>Adquisición de activos fijos no contemplados, pero necesarios.</t>
  </si>
  <si>
    <t>Se solicitó una compensación extraordinaria y esta fue aprobada</t>
  </si>
  <si>
    <r>
      <t xml:space="preserve">Avances y logros alcanzados: La ANAMAR durante el cuarto trimestre del año enfocó sus esfuerzos en el logro de las metas institucionales, elaborando los siguientes informes técnicos: </t>
    </r>
    <r>
      <rPr>
        <b/>
        <sz val="11"/>
        <color rgb="FF000000"/>
        <rFont val="Century Gothic"/>
        <family val="2"/>
      </rPr>
      <t>(1)</t>
    </r>
    <r>
      <rPr>
        <sz val="11"/>
        <color rgb="FF000000"/>
        <rFont val="Century Gothic"/>
        <family val="2"/>
      </rPr>
      <t xml:space="preserve"> Informe técnico de los avances y alcances del estudio del Banco de la Navidad; </t>
    </r>
    <r>
      <rPr>
        <b/>
        <sz val="11"/>
        <color rgb="FF000000"/>
        <rFont val="Century Gothic"/>
        <family val="2"/>
      </rPr>
      <t>(2)</t>
    </r>
    <r>
      <rPr>
        <sz val="11"/>
        <color rgb="FF000000"/>
        <rFont val="Century Gothic"/>
        <family val="2"/>
      </rPr>
      <t xml:space="preserve"> Batimetría Barahona; </t>
    </r>
    <r>
      <rPr>
        <b/>
        <sz val="11"/>
        <color rgb="FF000000"/>
        <rFont val="Century Gothic"/>
        <family val="2"/>
      </rPr>
      <t>(3)</t>
    </r>
    <r>
      <rPr>
        <sz val="11"/>
        <color rgb="FF000000"/>
        <rFont val="Century Gothic"/>
        <family val="2"/>
      </rPr>
      <t xml:space="preserve"> Batimetría Malecón de SD; </t>
    </r>
    <r>
      <rPr>
        <b/>
        <sz val="11"/>
        <color rgb="FF000000"/>
        <rFont val="Century Gothic"/>
        <family val="2"/>
      </rPr>
      <t>(4)</t>
    </r>
    <r>
      <rPr>
        <sz val="11"/>
        <color rgb="FF000000"/>
        <rFont val="Century Gothic"/>
        <family val="2"/>
      </rPr>
      <t xml:space="preserve"> Batimetría Samaná; </t>
    </r>
    <r>
      <rPr>
        <b/>
        <sz val="11"/>
        <color rgb="FF000000"/>
        <rFont val="Century Gothic"/>
        <family val="2"/>
      </rPr>
      <t>(5)</t>
    </r>
    <r>
      <rPr>
        <sz val="11"/>
        <color rgb="FF000000"/>
        <rFont val="Century Gothic"/>
        <family val="2"/>
      </rPr>
      <t xml:space="preserve"> Fase II Reproducción de peces; </t>
    </r>
    <r>
      <rPr>
        <b/>
        <sz val="11"/>
        <color rgb="FF000000"/>
        <rFont val="Century Gothic"/>
        <family val="2"/>
      </rPr>
      <t>(6)</t>
    </r>
    <r>
      <rPr>
        <sz val="11"/>
        <color rgb="FF000000"/>
        <rFont val="Century Gothic"/>
        <family val="2"/>
      </rPr>
      <t xml:space="preserve"> Fotogrametría Malecón de SD; </t>
    </r>
    <r>
      <rPr>
        <b/>
        <sz val="11"/>
        <color rgb="FF000000"/>
        <rFont val="Century Gothic"/>
        <family val="2"/>
      </rPr>
      <t>(7)</t>
    </r>
    <r>
      <rPr>
        <sz val="11"/>
        <color rgb="FF000000"/>
        <rFont val="Century Gothic"/>
        <family val="2"/>
      </rPr>
      <t xml:space="preserve"> Indicadores biológicos de acidificación de las aguas costeras y marinas de RD; </t>
    </r>
    <r>
      <rPr>
        <b/>
        <sz val="11"/>
        <color rgb="FF000000"/>
        <rFont val="Century Gothic"/>
        <family val="2"/>
      </rPr>
      <t>(8)</t>
    </r>
    <r>
      <rPr>
        <sz val="11"/>
        <color rgb="FF000000"/>
        <rFont val="Century Gothic"/>
        <family val="2"/>
      </rPr>
      <t xml:space="preserve"> Modelo de desarrollo de pesquería comunitaria en zonas costeras; </t>
    </r>
    <r>
      <rPr>
        <b/>
        <sz val="11"/>
        <color rgb="FF000000"/>
        <rFont val="Century Gothic"/>
        <family val="2"/>
      </rPr>
      <t>(9)</t>
    </r>
    <r>
      <rPr>
        <sz val="11"/>
        <color rgb="FF000000"/>
        <rFont val="Century Gothic"/>
        <family val="2"/>
      </rPr>
      <t xml:space="preserve"> Monitoreo y caracterización fisicoquímica y microbiológica de ecosistemas tipo playa.</t>
    </r>
  </si>
  <si>
    <t>Objetal Activos Fijos</t>
  </si>
  <si>
    <t>Objetal Suminustros y materiales</t>
  </si>
  <si>
    <t>Objetal remuneraciones</t>
  </si>
  <si>
    <t>Contratacion de servicios</t>
  </si>
  <si>
    <t>Gastos de boletos y viáticos en el exterior, por parte de la MAE y delegación.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</si>
</sst>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  <numFmt numFmtId="169" formatCode="0.000000000%"/>
    <numFmt numFmtId="170" formatCode="[$-10409]0.00\ %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0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169" fontId="1" fillId="0" borderId="0" xfId="2" applyNumberFormat="1" applyFont="1" applyFill="1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43" fontId="7" fillId="0" borderId="0" xfId="2" applyFont="1" applyAlignment="1" applyProtection="1">
      <alignment vertical="center" wrapText="1"/>
      <protection locked="0"/>
    </xf>
    <xf numFmtId="43" fontId="7" fillId="0" borderId="7" xfId="2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43" fontId="21" fillId="0" borderId="7" xfId="0" applyNumberFormat="1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3" fontId="21" fillId="0" borderId="7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9" fontId="21" fillId="0" borderId="0" xfId="0" applyNumberFormat="1" applyFont="1" applyAlignment="1" applyProtection="1">
      <alignment vertical="center" wrapText="1"/>
      <protection locked="0"/>
    </xf>
    <xf numFmtId="43" fontId="7" fillId="0" borderId="13" xfId="2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43" fontId="7" fillId="0" borderId="0" xfId="2" applyFont="1" applyBorder="1" applyAlignment="1" applyProtection="1">
      <alignment vertical="center" wrapText="1"/>
      <protection locked="0"/>
    </xf>
    <xf numFmtId="10" fontId="21" fillId="0" borderId="0" xfId="0" applyNumberFormat="1" applyFont="1" applyAlignment="1" applyProtection="1">
      <alignment vertical="center" wrapText="1"/>
      <protection locked="0"/>
    </xf>
    <xf numFmtId="43" fontId="21" fillId="0" borderId="0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0" fontId="21" fillId="0" borderId="0" xfId="0" applyNumberFormat="1" applyFont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10" fontId="21" fillId="0" borderId="7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10" fontId="21" fillId="0" borderId="13" xfId="0" applyNumberFormat="1" applyFont="1" applyBorder="1" applyAlignment="1" applyProtection="1">
      <alignment horizontal="center" vertical="center" wrapText="1"/>
      <protection locked="0"/>
    </xf>
    <xf numFmtId="10" fontId="21" fillId="0" borderId="14" xfId="0" applyNumberFormat="1" applyFont="1" applyBorder="1" applyAlignment="1" applyProtection="1">
      <alignment horizontal="center" vertical="center" wrapText="1"/>
      <protection locked="0"/>
    </xf>
    <xf numFmtId="10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textRotation="90" wrapText="1"/>
      <protection locked="0"/>
    </xf>
    <xf numFmtId="0" fontId="7" fillId="0" borderId="14" xfId="0" applyFont="1" applyBorder="1" applyAlignment="1" applyProtection="1">
      <alignment horizontal="center" vertical="center" textRotation="90" wrapText="1"/>
      <protection locked="0"/>
    </xf>
    <xf numFmtId="0" fontId="7" fillId="0" borderId="12" xfId="0" applyFont="1" applyBorder="1" applyAlignment="1" applyProtection="1">
      <alignment horizontal="center" vertical="center" textRotation="90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164" fontId="18" fillId="0" borderId="8" xfId="0" applyNumberFormat="1" applyFont="1" applyBorder="1" applyAlignment="1">
      <alignment horizontal="center" vertical="center" wrapText="1" readingOrder="1"/>
    </xf>
    <xf numFmtId="164" fontId="18" fillId="0" borderId="10" xfId="0" applyNumberFormat="1" applyFont="1" applyBorder="1" applyAlignment="1">
      <alignment horizontal="center" vertical="center" wrapText="1" readingOrder="1"/>
    </xf>
    <xf numFmtId="165" fontId="18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70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70" fontId="18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8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165" fontId="14" fillId="0" borderId="8" xfId="0" applyNumberFormat="1" applyFont="1" applyBorder="1" applyAlignment="1">
      <alignment horizontal="center" vertical="center" wrapText="1" readingOrder="1"/>
    </xf>
    <xf numFmtId="165" fontId="14" fillId="0" borderId="9" xfId="0" applyNumberFormat="1" applyFont="1" applyBorder="1" applyAlignment="1">
      <alignment horizontal="center" vertical="center" wrapText="1" readingOrder="1"/>
    </xf>
    <xf numFmtId="165" fontId="14" fillId="0" borderId="10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10" fontId="21" fillId="0" borderId="7" xfId="0" applyNumberFormat="1" applyFont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C92"/>
  <sheetViews>
    <sheetView showGridLines="0" tabSelected="1" topLeftCell="A44" zoomScaleNormal="100" zoomScaleSheetLayoutView="100" workbookViewId="0">
      <selection activeCell="N52" sqref="N52:AB52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8.5703125" style="1" bestFit="1" customWidth="1"/>
    <col min="13" max="13" width="14" style="1" bestFit="1" customWidth="1"/>
    <col min="14" max="14" width="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4.285156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22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33.75" customHeight="1" x14ac:dyDescent="0.25">
      <c r="B1" s="64" t="s">
        <v>56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</row>
    <row r="2" spans="2:42" ht="24" customHeight="1" x14ac:dyDescent="0.25">
      <c r="B2" s="17"/>
      <c r="C2" s="18"/>
      <c r="D2" s="66" t="s">
        <v>61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18"/>
    </row>
    <row r="3" spans="2:42" ht="18" customHeight="1" x14ac:dyDescent="0.25">
      <c r="B3" s="63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R3" s="43" t="s">
        <v>1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2:42" ht="18" customHeight="1" x14ac:dyDescent="0.25">
      <c r="B4" s="63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3" t="s">
        <v>3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pans="2:42" ht="18" customHeight="1" x14ac:dyDescent="0.25">
      <c r="B5" s="42" t="s">
        <v>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 t="s">
        <v>34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2:42" ht="18" customHeight="1" x14ac:dyDescent="0.25">
      <c r="C6" s="45" t="s">
        <v>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2:42" ht="18" customHeight="1" x14ac:dyDescent="0.25">
      <c r="D7" s="63" t="s">
        <v>6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</row>
    <row r="8" spans="2:42" ht="38.25" customHeight="1" x14ac:dyDescent="0.25">
      <c r="B8" s="43" t="s">
        <v>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</row>
    <row r="9" spans="2:42" ht="18" customHeight="1" x14ac:dyDescent="0.25">
      <c r="C9" s="63" t="s">
        <v>8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</row>
    <row r="10" spans="2:42" ht="35.25" customHeight="1" x14ac:dyDescent="0.25">
      <c r="C10" s="43" t="s">
        <v>9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</row>
    <row r="11" spans="2:42" ht="34.700000000000003" customHeight="1" x14ac:dyDescent="0.25">
      <c r="E11" s="62" t="s">
        <v>10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2:42" ht="18" customHeight="1" x14ac:dyDescent="0.25">
      <c r="I12" s="63" t="s">
        <v>11</v>
      </c>
      <c r="J12" s="44"/>
      <c r="K12" s="44"/>
      <c r="L12" s="44"/>
      <c r="M12" s="44"/>
      <c r="N12" s="44"/>
      <c r="S12" s="43" t="s">
        <v>12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2:42" ht="18" customHeight="1" x14ac:dyDescent="0.25">
      <c r="I13" s="63" t="s">
        <v>13</v>
      </c>
      <c r="J13" s="44"/>
      <c r="K13" s="44"/>
      <c r="L13" s="44"/>
      <c r="M13" s="44"/>
      <c r="N13" s="44"/>
      <c r="Q13" s="43" t="s">
        <v>14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2:42" ht="18" customHeight="1" x14ac:dyDescent="0.25">
      <c r="I14" s="63" t="s">
        <v>15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2:42" ht="37.5" customHeight="1" x14ac:dyDescent="0.25">
      <c r="G15" s="43" t="s">
        <v>42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pans="2:42" ht="15.75" customHeight="1" x14ac:dyDescent="0.25">
      <c r="E16" s="62" t="s">
        <v>54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spans="4:53" ht="34.5" customHeight="1" x14ac:dyDescent="0.25">
      <c r="J17" s="63" t="s">
        <v>16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Z17" s="67" t="s">
        <v>41</v>
      </c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</row>
    <row r="18" spans="4:53" ht="84.75" customHeight="1" x14ac:dyDescent="0.25">
      <c r="J18" s="69" t="s">
        <v>36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</row>
    <row r="19" spans="4:53" ht="18" customHeight="1" x14ac:dyDescent="0.25">
      <c r="J19" s="63" t="s">
        <v>17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</row>
    <row r="20" spans="4:53" ht="42.75" customHeight="1" x14ac:dyDescent="0.25">
      <c r="J20" s="73" t="s">
        <v>35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</row>
    <row r="21" spans="4:53" ht="105" customHeight="1" x14ac:dyDescent="0.25">
      <c r="J21" s="69" t="s">
        <v>39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</row>
    <row r="22" spans="4:53" x14ac:dyDescent="0.25">
      <c r="J22" s="2"/>
    </row>
    <row r="23" spans="4:53" ht="15.75" customHeight="1" x14ac:dyDescent="0.25">
      <c r="D23" s="84" t="s">
        <v>50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6"/>
    </row>
    <row r="24" spans="4:53" ht="2.25" customHeight="1" x14ac:dyDescent="0.25">
      <c r="D24" s="6"/>
      <c r="AR24" s="7"/>
    </row>
    <row r="25" spans="4:53" ht="19.5" x14ac:dyDescent="0.4">
      <c r="D25" s="87" t="s">
        <v>49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R25" s="7"/>
    </row>
    <row r="26" spans="4:53" x14ac:dyDescent="0.25">
      <c r="D26" s="78" t="s">
        <v>44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80"/>
    </row>
    <row r="27" spans="4:53" ht="18.399999999999999" customHeight="1" x14ac:dyDescent="0.25">
      <c r="D27" s="74" t="s">
        <v>19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 t="s">
        <v>20</v>
      </c>
      <c r="Y27" s="72"/>
      <c r="Z27" s="72"/>
      <c r="AA27" s="72"/>
      <c r="AB27" s="72"/>
      <c r="AC27" s="72"/>
      <c r="AD27" s="74" t="s">
        <v>21</v>
      </c>
      <c r="AE27" s="72"/>
      <c r="AF27" s="72"/>
      <c r="AG27" s="72"/>
      <c r="AH27" s="74" t="s">
        <v>22</v>
      </c>
      <c r="AI27" s="72"/>
      <c r="AJ27" s="72"/>
      <c r="AK27" s="72"/>
      <c r="AL27" s="72"/>
      <c r="AM27" s="72"/>
      <c r="AN27" s="72"/>
      <c r="AO27" s="72"/>
      <c r="AP27" s="72"/>
      <c r="AQ27" s="72"/>
      <c r="AR27" s="72"/>
    </row>
    <row r="28" spans="4:53" ht="17.25" x14ac:dyDescent="0.25">
      <c r="D28" s="81">
        <v>91677073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X28" s="75">
        <v>93033365</v>
      </c>
      <c r="Y28" s="72"/>
      <c r="Z28" s="72"/>
      <c r="AA28" s="72"/>
      <c r="AB28" s="72"/>
      <c r="AC28" s="72"/>
      <c r="AD28" s="75">
        <v>87765326.370000005</v>
      </c>
      <c r="AE28" s="72"/>
      <c r="AF28" s="72"/>
      <c r="AG28" s="72"/>
      <c r="AH28" s="76">
        <f>AD28/X28</f>
        <v>0.94337473840702213</v>
      </c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4:53" ht="17.25" x14ac:dyDescent="0.3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65" customHeight="1" x14ac:dyDescent="0.25">
      <c r="D30" s="89" t="s">
        <v>38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V30" s="3"/>
      <c r="AZ30" s="11"/>
      <c r="BA30" s="11"/>
    </row>
    <row r="31" spans="4:53" ht="14.65" customHeight="1" x14ac:dyDescent="0.25">
      <c r="D31" s="90" t="s">
        <v>62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2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25">
      <c r="D32" s="93" t="s">
        <v>18</v>
      </c>
      <c r="E32" s="72"/>
      <c r="F32" s="72"/>
      <c r="G32" s="72"/>
      <c r="H32" s="72"/>
      <c r="I32" s="72"/>
      <c r="J32" s="72"/>
      <c r="K32" s="72"/>
      <c r="L32" s="72"/>
      <c r="M32" s="93" t="s">
        <v>18</v>
      </c>
      <c r="N32" s="72"/>
      <c r="O32" s="72"/>
      <c r="P32" s="72"/>
      <c r="Q32" s="72"/>
      <c r="R32" s="72"/>
      <c r="S32" s="72"/>
      <c r="T32" s="71" t="s">
        <v>23</v>
      </c>
      <c r="U32" s="72"/>
      <c r="V32" s="72"/>
      <c r="W32" s="72"/>
      <c r="X32" s="72"/>
      <c r="Y32" s="72"/>
      <c r="Z32" s="72"/>
      <c r="AA32" s="71" t="s">
        <v>51</v>
      </c>
      <c r="AB32" s="72"/>
      <c r="AC32" s="72"/>
      <c r="AD32" s="72"/>
      <c r="AE32" s="71" t="s">
        <v>52</v>
      </c>
      <c r="AF32" s="72"/>
      <c r="AG32" s="72"/>
      <c r="AH32" s="72"/>
      <c r="AI32" s="71" t="s">
        <v>24</v>
      </c>
      <c r="AJ32" s="72"/>
      <c r="AK32" s="72"/>
      <c r="AL32" s="72"/>
      <c r="AM32" s="72"/>
      <c r="AN32" s="72"/>
      <c r="AO32" s="72"/>
      <c r="AP32" s="72"/>
      <c r="AQ32" s="72"/>
      <c r="AR32" s="72"/>
      <c r="AZ32" s="11"/>
      <c r="BA32" s="11"/>
    </row>
    <row r="33" spans="3:54" ht="48.95" customHeight="1" x14ac:dyDescent="0.25">
      <c r="D33" s="71" t="s">
        <v>25</v>
      </c>
      <c r="E33" s="72"/>
      <c r="F33" s="72"/>
      <c r="G33" s="72"/>
      <c r="H33" s="72"/>
      <c r="I33" s="72"/>
      <c r="J33" s="72"/>
      <c r="K33" s="72"/>
      <c r="L33" s="72"/>
      <c r="M33" s="71" t="s">
        <v>26</v>
      </c>
      <c r="N33" s="72"/>
      <c r="O33" s="72"/>
      <c r="P33" s="72"/>
      <c r="Q33" s="72"/>
      <c r="R33" s="72"/>
      <c r="S33" s="72"/>
      <c r="T33" s="71" t="s">
        <v>27</v>
      </c>
      <c r="U33" s="72"/>
      <c r="V33" s="72"/>
      <c r="W33" s="71" t="s">
        <v>28</v>
      </c>
      <c r="X33" s="72"/>
      <c r="Y33" s="72"/>
      <c r="Z33" s="72"/>
      <c r="AA33" s="71" t="s">
        <v>45</v>
      </c>
      <c r="AB33" s="72"/>
      <c r="AC33" s="71" t="s">
        <v>46</v>
      </c>
      <c r="AD33" s="72"/>
      <c r="AE33" s="71" t="s">
        <v>47</v>
      </c>
      <c r="AF33" s="72"/>
      <c r="AG33" s="71" t="s">
        <v>48</v>
      </c>
      <c r="AH33" s="72"/>
      <c r="AI33" s="71" t="s">
        <v>29</v>
      </c>
      <c r="AJ33" s="72"/>
      <c r="AK33" s="72"/>
      <c r="AL33" s="71" t="s">
        <v>30</v>
      </c>
      <c r="AM33" s="72"/>
      <c r="AN33" s="72"/>
      <c r="AO33" s="72"/>
      <c r="AP33" s="72"/>
      <c r="AQ33" s="72"/>
      <c r="AR33" s="72"/>
      <c r="AW33" s="3"/>
      <c r="AZ33" s="11"/>
      <c r="BA33" s="11"/>
      <c r="BB33" s="15"/>
    </row>
    <row r="34" spans="3:54" ht="118.5" customHeight="1" x14ac:dyDescent="0.25">
      <c r="D34" s="103" t="s">
        <v>43</v>
      </c>
      <c r="E34" s="104"/>
      <c r="F34" s="104"/>
      <c r="G34" s="104"/>
      <c r="H34" s="104"/>
      <c r="I34" s="104"/>
      <c r="J34" s="104"/>
      <c r="K34" s="104"/>
      <c r="L34" s="104"/>
      <c r="M34" s="105" t="s">
        <v>60</v>
      </c>
      <c r="N34" s="106"/>
      <c r="O34" s="106"/>
      <c r="P34" s="106"/>
      <c r="Q34" s="106"/>
      <c r="R34" s="106"/>
      <c r="S34" s="106"/>
      <c r="T34" s="107">
        <v>16</v>
      </c>
      <c r="U34" s="108"/>
      <c r="V34" s="108"/>
      <c r="W34" s="109">
        <f>+D28</f>
        <v>91677073</v>
      </c>
      <c r="X34" s="110"/>
      <c r="Y34" s="110"/>
      <c r="Z34" s="111"/>
      <c r="AA34" s="112" t="s">
        <v>63</v>
      </c>
      <c r="AB34" s="113"/>
      <c r="AC34" s="94">
        <v>24746242</v>
      </c>
      <c r="AD34" s="95"/>
      <c r="AE34" s="96">
        <v>9</v>
      </c>
      <c r="AF34" s="97"/>
      <c r="AG34" s="75">
        <v>33709368.630000003</v>
      </c>
      <c r="AH34" s="100"/>
      <c r="AI34" s="101">
        <f>+AE34/AA34</f>
        <v>1.2857142857142858</v>
      </c>
      <c r="AJ34" s="102"/>
      <c r="AK34" s="102"/>
      <c r="AL34" s="98">
        <f>+AG34/AC34</f>
        <v>1.3622015265994734</v>
      </c>
      <c r="AM34" s="99"/>
      <c r="AN34" s="99"/>
      <c r="AO34" s="99"/>
      <c r="AP34" s="99"/>
      <c r="AQ34" s="99"/>
      <c r="AR34" s="99"/>
      <c r="AV34" s="22"/>
      <c r="BB34" s="15"/>
    </row>
    <row r="35" spans="3:54" ht="25.5" customHeight="1" x14ac:dyDescent="0.25">
      <c r="D35" s="114" t="s">
        <v>53</v>
      </c>
      <c r="E35" s="114"/>
      <c r="F35" s="114"/>
      <c r="G35" s="114"/>
      <c r="H35" s="114"/>
      <c r="I35" s="114"/>
      <c r="J35" s="114"/>
      <c r="K35" s="114"/>
      <c r="L35" s="114"/>
      <c r="AF35" s="12"/>
      <c r="AG35" s="12"/>
      <c r="AK35" s="4"/>
      <c r="AL35" s="3"/>
      <c r="AV35" s="20"/>
      <c r="AX35" s="5"/>
    </row>
    <row r="36" spans="3:54" x14ac:dyDescent="0.25">
      <c r="AK36" s="11"/>
      <c r="AV36" s="4"/>
    </row>
    <row r="37" spans="3:54" ht="17.100000000000001" customHeight="1" x14ac:dyDescent="0.25">
      <c r="D37" s="62" t="s">
        <v>55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V37" s="14"/>
    </row>
    <row r="38" spans="3:54" x14ac:dyDescent="0.25">
      <c r="AV38" s="21"/>
    </row>
    <row r="39" spans="3:54" ht="29.45" customHeight="1" x14ac:dyDescent="0.25">
      <c r="L39" s="115" t="s">
        <v>31</v>
      </c>
      <c r="M39" s="44"/>
      <c r="N39" s="44"/>
      <c r="O39" s="44"/>
      <c r="P39" s="44"/>
      <c r="Q39" s="44"/>
      <c r="R39" s="44"/>
      <c r="S39" s="44"/>
      <c r="T39" s="44"/>
      <c r="V39" s="115" t="s">
        <v>37</v>
      </c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V39" s="19"/>
    </row>
    <row r="40" spans="3:54" ht="18" customHeight="1" x14ac:dyDescent="0.25">
      <c r="L40" s="63" t="s">
        <v>32</v>
      </c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</row>
    <row r="41" spans="3:54" ht="70.5" customHeight="1" x14ac:dyDescent="0.25">
      <c r="L41" s="73" t="s">
        <v>40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V41" s="21"/>
    </row>
    <row r="42" spans="3:54" ht="91.5" customHeight="1" x14ac:dyDescent="0.25">
      <c r="L42" s="73" t="s">
        <v>73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</row>
    <row r="43" spans="3:54" ht="21.75" customHeight="1" x14ac:dyDescent="0.25">
      <c r="L43" s="63" t="s">
        <v>33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</row>
    <row r="44" spans="3:54" ht="65.25" customHeight="1" x14ac:dyDescent="0.25">
      <c r="L44" s="118" t="s">
        <v>70</v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</row>
    <row r="45" spans="3:54" ht="51.75" customHeight="1" x14ac:dyDescent="0.25">
      <c r="K45" s="116" t="s">
        <v>69</v>
      </c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</row>
    <row r="46" spans="3:54" ht="12.75" customHeight="1" x14ac:dyDescent="0.25">
      <c r="C46" s="62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</row>
    <row r="47" spans="3:54" ht="16.5" x14ac:dyDescent="0.25">
      <c r="F47" s="23"/>
      <c r="G47" s="23"/>
      <c r="H47" s="23"/>
      <c r="I47" s="23"/>
      <c r="J47" s="23"/>
      <c r="K47" s="23"/>
      <c r="L47" s="25">
        <f>AC34</f>
        <v>24746242</v>
      </c>
      <c r="M47" s="26"/>
      <c r="N47" s="26" t="s">
        <v>57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47">
        <f>ABS(L55/L49)</f>
        <v>0.2652302358468408</v>
      </c>
      <c r="AE47" s="23"/>
      <c r="AF47" s="23"/>
      <c r="AG47" s="23"/>
      <c r="AH47" s="23"/>
      <c r="AI47" s="23"/>
      <c r="AJ47" s="23"/>
      <c r="AK47" s="23"/>
      <c r="AL47" s="23"/>
      <c r="AW47" s="11"/>
    </row>
    <row r="48" spans="3:54" ht="16.5" x14ac:dyDescent="0.25">
      <c r="E48" s="24"/>
      <c r="F48" s="23"/>
      <c r="G48" s="23"/>
      <c r="H48" s="23"/>
      <c r="I48" s="23"/>
      <c r="J48" s="23"/>
      <c r="K48" s="23"/>
      <c r="L48" s="25">
        <f>AG34</f>
        <v>33709368.630000003</v>
      </c>
      <c r="M48" s="26"/>
      <c r="N48" s="26" t="s">
        <v>58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48"/>
      <c r="AE48" s="23"/>
      <c r="AF48" s="24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W48" s="11"/>
    </row>
    <row r="49" spans="5:53" ht="16.5" x14ac:dyDescent="0.25">
      <c r="E49" s="24"/>
      <c r="F49" s="23"/>
      <c r="G49" s="23"/>
      <c r="H49" s="23"/>
      <c r="I49" s="23"/>
      <c r="J49" s="23"/>
      <c r="K49" s="23"/>
      <c r="L49" s="27">
        <f>L47-L48</f>
        <v>-8963126.6300000027</v>
      </c>
      <c r="M49" s="41">
        <f>ABS(L49/L47)</f>
        <v>0.3622015265994733</v>
      </c>
      <c r="N49" s="26" t="s">
        <v>59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48"/>
      <c r="AE49" s="23"/>
      <c r="AF49" s="24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W49" s="11"/>
    </row>
    <row r="50" spans="5:53" ht="60" customHeight="1" x14ac:dyDescent="0.25">
      <c r="E50" s="24"/>
      <c r="F50" s="23"/>
      <c r="G50" s="23"/>
      <c r="H50" s="23"/>
      <c r="I50" s="23"/>
      <c r="J50" s="23"/>
      <c r="K50" s="23"/>
      <c r="L50" s="25">
        <f>390778.55+81939.9+849249.36</f>
        <v>1321967.81</v>
      </c>
      <c r="M50" s="57" t="s">
        <v>77</v>
      </c>
      <c r="N50" s="54" t="s">
        <v>78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26"/>
      <c r="AD50" s="48"/>
      <c r="AE50" s="23"/>
      <c r="AF50" s="24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W50" s="11"/>
      <c r="AX50" s="4"/>
      <c r="AZ50" s="15"/>
    </row>
    <row r="51" spans="5:53" ht="37.5" customHeight="1" x14ac:dyDescent="0.25">
      <c r="E51" s="24"/>
      <c r="F51" s="23"/>
      <c r="G51" s="23"/>
      <c r="H51" s="23"/>
      <c r="I51" s="23"/>
      <c r="J51" s="23"/>
      <c r="K51" s="23"/>
      <c r="L51" s="25">
        <v>277460.03999999998</v>
      </c>
      <c r="M51" s="58"/>
      <c r="N51" s="54" t="s">
        <v>64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28"/>
      <c r="AD51" s="48"/>
      <c r="AE51" s="23"/>
      <c r="AF51" s="24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W51" s="16"/>
    </row>
    <row r="52" spans="5:53" ht="37.5" customHeight="1" x14ac:dyDescent="0.25">
      <c r="E52" s="24"/>
      <c r="F52" s="23"/>
      <c r="G52" s="23"/>
      <c r="H52" s="23"/>
      <c r="I52" s="23"/>
      <c r="J52" s="23"/>
      <c r="K52" s="23"/>
      <c r="L52" s="25">
        <v>172425</v>
      </c>
      <c r="M52" s="58"/>
      <c r="N52" s="54" t="s">
        <v>65</v>
      </c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28"/>
      <c r="AD52" s="48"/>
      <c r="AE52" s="23"/>
      <c r="AF52" s="24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W52" s="16"/>
    </row>
    <row r="53" spans="5:53" ht="37.5" customHeight="1" x14ac:dyDescent="0.25">
      <c r="E53" s="24"/>
      <c r="F53" s="23"/>
      <c r="G53" s="23"/>
      <c r="H53" s="23"/>
      <c r="I53" s="23"/>
      <c r="J53" s="23"/>
      <c r="K53" s="23"/>
      <c r="L53" s="25">
        <v>281324</v>
      </c>
      <c r="M53" s="58"/>
      <c r="N53" s="54" t="s">
        <v>66</v>
      </c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28"/>
      <c r="AD53" s="48"/>
      <c r="AE53" s="23"/>
      <c r="AF53" s="24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W53" s="16"/>
    </row>
    <row r="54" spans="5:53" ht="37.5" customHeight="1" x14ac:dyDescent="0.25">
      <c r="E54" s="24"/>
      <c r="F54" s="23"/>
      <c r="G54" s="23"/>
      <c r="H54" s="23"/>
      <c r="I54" s="23"/>
      <c r="J54" s="23"/>
      <c r="K54" s="23"/>
      <c r="L54" s="25">
        <v>324115.34000000003</v>
      </c>
      <c r="M54" s="59"/>
      <c r="N54" s="54" t="s">
        <v>67</v>
      </c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28"/>
      <c r="AD54" s="48"/>
      <c r="AE54" s="23"/>
      <c r="AF54" s="24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W54" s="16"/>
    </row>
    <row r="55" spans="5:53" ht="16.5" x14ac:dyDescent="0.25">
      <c r="E55" s="24"/>
      <c r="F55" s="23"/>
      <c r="G55" s="23"/>
      <c r="H55" s="23"/>
      <c r="I55" s="23"/>
      <c r="J55" s="23"/>
      <c r="K55" s="23"/>
      <c r="L55" s="29">
        <f>SUM(L50:L54)</f>
        <v>2377292.19</v>
      </c>
      <c r="M55" s="26"/>
      <c r="N55" s="50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  <c r="AC55" s="28"/>
      <c r="AD55" s="49"/>
      <c r="AE55" s="23"/>
      <c r="AF55" s="24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W55" s="16"/>
    </row>
    <row r="56" spans="5:53" ht="16.5" x14ac:dyDescent="0.25">
      <c r="E56" s="24"/>
      <c r="F56" s="23"/>
      <c r="G56" s="23"/>
      <c r="H56" s="23"/>
      <c r="I56" s="23"/>
      <c r="J56" s="23"/>
      <c r="K56" s="23"/>
      <c r="L56" s="23"/>
      <c r="M56" s="23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23"/>
      <c r="AE56" s="23"/>
      <c r="AF56" s="24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W56" s="11"/>
    </row>
    <row r="57" spans="5:53" ht="60" customHeight="1" x14ac:dyDescent="0.25">
      <c r="E57" s="24"/>
      <c r="F57" s="23"/>
      <c r="G57" s="23"/>
      <c r="H57" s="23"/>
      <c r="I57" s="23"/>
      <c r="J57" s="23"/>
      <c r="K57" s="23"/>
      <c r="L57" s="32">
        <v>2255694.44</v>
      </c>
      <c r="M57" s="40" t="s">
        <v>76</v>
      </c>
      <c r="N57" s="53" t="s">
        <v>72</v>
      </c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34"/>
      <c r="AD57" s="119">
        <f>ABS(L58/L49)</f>
        <v>0.25166379245943993</v>
      </c>
      <c r="AE57" s="23"/>
      <c r="AF57" s="24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W57" s="16"/>
      <c r="BA57" s="15"/>
    </row>
    <row r="58" spans="5:53" ht="21.75" customHeight="1" x14ac:dyDescent="0.25">
      <c r="E58" s="24"/>
      <c r="F58" s="23"/>
      <c r="G58" s="23"/>
      <c r="H58" s="23"/>
      <c r="I58" s="23"/>
      <c r="J58" s="23"/>
      <c r="K58" s="23"/>
      <c r="L58" s="29">
        <f>L57</f>
        <v>2255694.44</v>
      </c>
      <c r="M58" s="26"/>
      <c r="N58" s="50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28"/>
      <c r="AD58" s="119"/>
      <c r="AE58" s="23"/>
      <c r="AF58" s="24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W58" s="16"/>
      <c r="BA58" s="15"/>
    </row>
    <row r="59" spans="5:53" ht="16.5" customHeight="1" x14ac:dyDescent="0.25">
      <c r="E59" s="24"/>
      <c r="F59" s="23"/>
      <c r="G59" s="23"/>
      <c r="H59" s="23"/>
      <c r="I59" s="23"/>
      <c r="J59" s="23"/>
      <c r="K59" s="23"/>
      <c r="L59" s="37"/>
      <c r="M59" s="23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0"/>
      <c r="AD59" s="39"/>
      <c r="AE59" s="23"/>
      <c r="AF59" s="24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W59" s="16"/>
      <c r="BA59" s="15"/>
    </row>
    <row r="60" spans="5:53" ht="60" customHeight="1" x14ac:dyDescent="0.25">
      <c r="E60" s="24"/>
      <c r="F60" s="23"/>
      <c r="G60" s="23"/>
      <c r="H60" s="23"/>
      <c r="I60" s="23"/>
      <c r="J60" s="23"/>
      <c r="K60" s="23"/>
      <c r="L60" s="32">
        <v>513000</v>
      </c>
      <c r="M60" s="33" t="s">
        <v>75</v>
      </c>
      <c r="N60" s="53" t="s">
        <v>68</v>
      </c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34"/>
      <c r="AD60" s="47">
        <f>ABS(L61/L49)</f>
        <v>5.7234492066971933E-2</v>
      </c>
      <c r="AE60" s="23"/>
      <c r="AF60" s="24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W60" s="16"/>
      <c r="BA60" s="15"/>
    </row>
    <row r="61" spans="5:53" ht="21.75" customHeight="1" x14ac:dyDescent="0.25">
      <c r="E61" s="24"/>
      <c r="F61" s="23"/>
      <c r="G61" s="23"/>
      <c r="H61" s="23"/>
      <c r="I61" s="23"/>
      <c r="J61" s="23"/>
      <c r="K61" s="23"/>
      <c r="L61" s="29">
        <f>L60</f>
        <v>513000</v>
      </c>
      <c r="M61" s="26"/>
      <c r="N61" s="50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2"/>
      <c r="AC61" s="28"/>
      <c r="AD61" s="49"/>
      <c r="AE61" s="23"/>
      <c r="AF61" s="24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W61" s="16"/>
      <c r="BA61" s="15"/>
    </row>
    <row r="62" spans="5:53" ht="16.5" customHeight="1" x14ac:dyDescent="0.25">
      <c r="E62" s="35"/>
      <c r="F62" s="23"/>
      <c r="G62" s="23"/>
      <c r="H62" s="23"/>
      <c r="I62" s="23"/>
      <c r="J62" s="23"/>
      <c r="K62" s="23"/>
      <c r="L62" s="23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6"/>
      <c r="AE62" s="23"/>
      <c r="AF62" s="35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W62" s="16"/>
      <c r="BA62" s="15"/>
    </row>
    <row r="63" spans="5:53" ht="60" customHeight="1" x14ac:dyDescent="0.25">
      <c r="E63" s="24"/>
      <c r="F63" s="23"/>
      <c r="G63" s="23"/>
      <c r="H63" s="23"/>
      <c r="I63" s="23"/>
      <c r="J63" s="23"/>
      <c r="K63" s="23"/>
      <c r="L63" s="25">
        <f>2964000+853140</f>
        <v>3817140</v>
      </c>
      <c r="M63" s="26" t="s">
        <v>74</v>
      </c>
      <c r="N63" s="46" t="s">
        <v>71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28"/>
      <c r="AD63" s="47">
        <f>ABS(L64/L49)</f>
        <v>0.42587147962674704</v>
      </c>
      <c r="AE63" s="23"/>
      <c r="AF63" s="24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W63" s="16"/>
    </row>
    <row r="64" spans="5:53" ht="16.5" x14ac:dyDescent="0.25">
      <c r="E64" s="24"/>
      <c r="F64" s="23"/>
      <c r="G64" s="23"/>
      <c r="H64" s="23"/>
      <c r="I64" s="23"/>
      <c r="J64" s="23"/>
      <c r="K64" s="23"/>
      <c r="L64" s="29">
        <f>SUM(L63:L63)</f>
        <v>3817140</v>
      </c>
      <c r="M64" s="26"/>
      <c r="N64" s="50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26"/>
      <c r="AD64" s="49"/>
      <c r="AE64" s="23"/>
      <c r="AF64" s="24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W64" s="16"/>
    </row>
    <row r="65" spans="5:55" ht="16.5" x14ac:dyDescent="0.25"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4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W65" s="11"/>
    </row>
    <row r="66" spans="5:55" ht="16.5" x14ac:dyDescent="0.25"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31"/>
      <c r="AE66" s="23"/>
      <c r="AF66" s="24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W66" s="16"/>
    </row>
    <row r="67" spans="5:55" ht="16.5" x14ac:dyDescent="0.25"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31"/>
      <c r="AE67" s="23"/>
      <c r="AF67" s="24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W67" s="16"/>
    </row>
    <row r="68" spans="5:55" ht="16.5" x14ac:dyDescent="0.25"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31"/>
      <c r="AE68" s="23"/>
      <c r="AF68" s="24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W68" s="11"/>
    </row>
    <row r="69" spans="5:55" ht="16.5" x14ac:dyDescent="0.25"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31"/>
      <c r="AE69" s="23"/>
      <c r="AF69" s="24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W69" s="16"/>
    </row>
    <row r="70" spans="5:55" ht="16.5" x14ac:dyDescent="0.25"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31"/>
      <c r="AE70" s="23"/>
      <c r="AF70" s="24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W70" s="11"/>
    </row>
    <row r="71" spans="5:55" ht="16.5" x14ac:dyDescent="0.25"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31"/>
      <c r="AE71" s="23"/>
      <c r="AF71" s="24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W71" s="11"/>
    </row>
    <row r="72" spans="5:55" ht="16.5" x14ac:dyDescent="0.25"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4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</row>
    <row r="73" spans="5:55" ht="82.5" customHeight="1" x14ac:dyDescent="0.25"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4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W73" s="60"/>
      <c r="AX73" s="60"/>
      <c r="AY73" s="60"/>
      <c r="AZ73" s="60"/>
      <c r="BA73" s="60"/>
      <c r="BB73" s="60"/>
      <c r="BC73" s="60"/>
    </row>
    <row r="74" spans="5:55" ht="39.75" customHeight="1" x14ac:dyDescent="0.25"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4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W74" s="61"/>
      <c r="AX74" s="61"/>
      <c r="AY74" s="61"/>
      <c r="AZ74" s="61"/>
      <c r="BA74" s="61"/>
      <c r="BB74" s="61"/>
      <c r="BC74" s="61"/>
    </row>
    <row r="75" spans="5:55" ht="16.5" x14ac:dyDescent="0.25"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4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</row>
    <row r="76" spans="5:55" ht="16.5" x14ac:dyDescent="0.25"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4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</row>
    <row r="77" spans="5:55" ht="16.5" x14ac:dyDescent="0.25"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4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</row>
    <row r="78" spans="5:55" ht="16.5" x14ac:dyDescent="0.25"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4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</row>
    <row r="79" spans="5:55" ht="16.5" x14ac:dyDescent="0.25"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4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</row>
    <row r="80" spans="5:55" ht="16.5" x14ac:dyDescent="0.25"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4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</row>
    <row r="81" spans="5:46" ht="16.5" x14ac:dyDescent="0.25"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4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</row>
    <row r="82" spans="5:46" ht="16.5" x14ac:dyDescent="0.25"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4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</row>
    <row r="83" spans="5:46" ht="16.5" x14ac:dyDescent="0.25"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4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</row>
    <row r="84" spans="5:46" ht="16.5" x14ac:dyDescent="0.25"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4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5:46" ht="16.5" x14ac:dyDescent="0.25"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4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</row>
    <row r="86" spans="5:46" ht="16.5" x14ac:dyDescent="0.25"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4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</row>
    <row r="87" spans="5:46" ht="16.5" x14ac:dyDescent="0.25"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4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</row>
    <row r="88" spans="5:46" ht="16.5" x14ac:dyDescent="0.25">
      <c r="E88" s="2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4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</row>
    <row r="89" spans="5:46" ht="16.5" x14ac:dyDescent="0.25">
      <c r="E89" s="24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4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</row>
    <row r="90" spans="5:46" ht="16.5" x14ac:dyDescent="0.25">
      <c r="E90" s="24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4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</row>
    <row r="91" spans="5:46" ht="16.5" x14ac:dyDescent="0.25">
      <c r="E91" s="24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4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</row>
    <row r="92" spans="5:46" ht="16.5" x14ac:dyDescent="0.25">
      <c r="E92" s="24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4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</row>
  </sheetData>
  <mergeCells count="96">
    <mergeCell ref="N60:AB60"/>
    <mergeCell ref="AD60:AD61"/>
    <mergeCell ref="N61:AB61"/>
    <mergeCell ref="AD63:AD64"/>
    <mergeCell ref="N52:AB52"/>
    <mergeCell ref="N53:AB53"/>
    <mergeCell ref="N58:AB58"/>
    <mergeCell ref="AD57:AD58"/>
    <mergeCell ref="L42:AS42"/>
    <mergeCell ref="K45:AT45"/>
    <mergeCell ref="C46:AS46"/>
    <mergeCell ref="L43:AT43"/>
    <mergeCell ref="L44:AL44"/>
    <mergeCell ref="D35:L35"/>
    <mergeCell ref="L41:AL41"/>
    <mergeCell ref="L39:T39"/>
    <mergeCell ref="V39:AR39"/>
    <mergeCell ref="D37:AR37"/>
    <mergeCell ref="L40:AR40"/>
    <mergeCell ref="D34:L34"/>
    <mergeCell ref="M34:S34"/>
    <mergeCell ref="T34:V34"/>
    <mergeCell ref="W34:Z34"/>
    <mergeCell ref="AA34:AB34"/>
    <mergeCell ref="D33:L33"/>
    <mergeCell ref="M33:S33"/>
    <mergeCell ref="T33:V33"/>
    <mergeCell ref="W33:Z33"/>
    <mergeCell ref="AA33:AB33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0:AR30"/>
    <mergeCell ref="D31:AL31"/>
    <mergeCell ref="T32:Z32"/>
    <mergeCell ref="AA32:AD32"/>
    <mergeCell ref="AE32:AH32"/>
    <mergeCell ref="D32:L32"/>
    <mergeCell ref="M32:S32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B1:AM1"/>
    <mergeCell ref="B3:O3"/>
    <mergeCell ref="R3:AL3"/>
    <mergeCell ref="B4:O4"/>
    <mergeCell ref="P4:AO4"/>
    <mergeCell ref="D2:AL2"/>
    <mergeCell ref="AW73:BC73"/>
    <mergeCell ref="AW74:BC74"/>
    <mergeCell ref="B8:AM8"/>
    <mergeCell ref="C10:AP10"/>
    <mergeCell ref="E11:AP11"/>
    <mergeCell ref="I12:N12"/>
    <mergeCell ref="S12:AP12"/>
    <mergeCell ref="I13:N13"/>
    <mergeCell ref="Q13:AO13"/>
    <mergeCell ref="I14:AO14"/>
    <mergeCell ref="G15:AO15"/>
    <mergeCell ref="E16:AP16"/>
    <mergeCell ref="N54:AB54"/>
    <mergeCell ref="N64:AB64"/>
    <mergeCell ref="J17:X17"/>
    <mergeCell ref="Z17:AP17"/>
    <mergeCell ref="B5:O5"/>
    <mergeCell ref="P5:AM5"/>
    <mergeCell ref="C6:AM6"/>
    <mergeCell ref="N63:AB63"/>
    <mergeCell ref="AD47:AD55"/>
    <mergeCell ref="N55:AB55"/>
    <mergeCell ref="N57:AB57"/>
    <mergeCell ref="N50:AB50"/>
    <mergeCell ref="N51:AB51"/>
    <mergeCell ref="M50:M54"/>
    <mergeCell ref="D7:AP7"/>
    <mergeCell ref="J18:AP18"/>
    <mergeCell ref="J19:AP19"/>
    <mergeCell ref="C9:AP9"/>
    <mergeCell ref="AI32:AR32"/>
    <mergeCell ref="J20:AP20"/>
  </mergeCells>
  <pageMargins left="0.5" right="0" top="0.19685" bottom="0.790599606299213" header="0.19685" footer="0.19685"/>
  <pageSetup scale="76" fitToHeight="0" orientation="landscape" r:id="rId1"/>
  <headerFooter alignWithMargins="0"/>
  <rowBreaks count="2" manualBreakCount="2">
    <brk id="21" max="46" man="1"/>
    <brk id="44" max="46" man="1"/>
  </rowBreaks>
  <ignoredErrors>
    <ignoredError sqref="L47:M48 L4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 2023</vt:lpstr>
      <vt:lpstr>'T4 2023'!Print_Area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2024-01-17T13:40:22Z</cp:lastPrinted>
  <dcterms:created xsi:type="dcterms:W3CDTF">2019-01-23T20:16:43Z</dcterms:created>
  <dcterms:modified xsi:type="dcterms:W3CDTF">2024-01-17T13:40:47Z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