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9" documentId="8_{54531CE6-4B60-45AC-9690-EAEDD542858A}" xr6:coauthVersionLast="47" xr6:coauthVersionMax="47" xr10:uidLastSave="{D552F91D-6724-4494-87D1-3504585DD0F3}"/>
  <bookViews>
    <workbookView xWindow="-120" yWindow="-120" windowWidth="29040" windowHeight="15720" xr2:uid="{00000000-000D-0000-FFFF-FFFF00000000}"/>
  </bookViews>
  <sheets>
    <sheet name="S1 2023" sheetId="1" r:id="rId1"/>
    <sheet name="Sheet1" sheetId="2" r:id="rId2"/>
  </sheets>
  <definedNames>
    <definedName name="_xlnm.Print_Area" localSheetId="0">'S1 2023'!$A$1:$AU$70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8" i="2" l="1"/>
  <c r="AD66" i="1"/>
  <c r="L64" i="1"/>
  <c r="L56" i="1"/>
  <c r="S47" i="2"/>
  <c r="L48" i="1"/>
  <c r="L47" i="1"/>
  <c r="AD28" i="1"/>
  <c r="A58" i="2"/>
  <c r="S55" i="2" s="1"/>
  <c r="A53" i="2"/>
  <c r="A49" i="2"/>
  <c r="X34" i="2"/>
  <c r="L34" i="2"/>
  <c r="L49" i="1" l="1"/>
  <c r="AD58" i="1" s="1"/>
  <c r="W34" i="1"/>
  <c r="AH28" i="1"/>
  <c r="M49" i="1" l="1"/>
  <c r="AD47" i="1"/>
  <c r="AI34" i="1"/>
  <c r="AL34" i="1"/>
</calcChain>
</file>

<file path=xl/sharedStrings.xml><?xml version="1.0" encoding="utf-8"?>
<sst xmlns="http://schemas.openxmlformats.org/spreadsheetml/2006/main" count="128" uniqueCount="99">
  <si>
    <t>Capítulo:</t>
  </si>
  <si>
    <t>0201 - PRESIDENCIA DE LA REPUBLICA</t>
  </si>
  <si>
    <t>Sub-Capítulo:</t>
  </si>
  <si>
    <t>01 - MINISTERIO ADMINISTRATIVO DE LA PRESIDENCIA</t>
  </si>
  <si>
    <t>Unidad Ejecutora:</t>
  </si>
  <si>
    <t>I. ASPECTOS GENERALES:</t>
  </si>
  <si>
    <t>Misión:</t>
  </si>
  <si>
    <t>Somos la entidad que ofrece apoyo administrativo y logístico a las ejecutorias de los planes de la Presidencia de la República, a través de una gestión transparente y eficaz.</t>
  </si>
  <si>
    <t>Visión:</t>
  </si>
  <si>
    <t>Ser el Ministerio reconocido por su liderazgo en el cumplimiento de las leyes, innovación y eficacia, a fin de lograr una mejor nación.</t>
  </si>
  <si>
    <t>II. CONTRIBUCIÓN A LA ESTRATEGIA NACIONAL DE DESARROLLO Y AL PLAN NACIONAL PLURIANUAL DEL SECTOR PÚBLICO</t>
  </si>
  <si>
    <t>Eje estratégico:</t>
  </si>
  <si>
    <t>4. DESARROLLO SOSTENIBLE</t>
  </si>
  <si>
    <t>Objetivo general:</t>
  </si>
  <si>
    <t>4.1 Manejo sostenible del medio ambiente</t>
  </si>
  <si>
    <t>Objetivo(s) específico(s):</t>
  </si>
  <si>
    <t xml:space="preserve">Nombre del programa: </t>
  </si>
  <si>
    <t>¿Quiénes son los beneficiarios del programa?</t>
  </si>
  <si>
    <t/>
  </si>
  <si>
    <t>Presupuesto Inicial</t>
  </si>
  <si>
    <t>Presupuesto vigente</t>
  </si>
  <si>
    <t>Presupuesto Ejecutado</t>
  </si>
  <si>
    <t>Porcentaje de Ejecución</t>
  </si>
  <si>
    <t xml:space="preserve"> Presupuesto Anual </t>
  </si>
  <si>
    <t>Cumplimiento</t>
  </si>
  <si>
    <t>PRODUCTO</t>
  </si>
  <si>
    <t>UNIDAD DE MEDIDA</t>
  </si>
  <si>
    <t>Metas</t>
  </si>
  <si>
    <t xml:space="preserve">Monto Financiero </t>
  </si>
  <si>
    <t>Física % E=C/A</t>
  </si>
  <si>
    <t>Financiero % 
F=D/B</t>
  </si>
  <si>
    <t>Informes  técnicos elaborados</t>
  </si>
  <si>
    <t>Producto:</t>
  </si>
  <si>
    <t>Descripción del producto:</t>
  </si>
  <si>
    <t>Causas y justificación del desvío:</t>
  </si>
  <si>
    <t>0024 - AUTORIDAD NACIONAL DE ASUNTOS MARITIMOS (ANAMAR)</t>
  </si>
  <si>
    <t>El Estado Dominicano, el ciudadano, instituciones públicas, instituciones educativas y representantes relacionados al sector marítimo de la República Dominicana.</t>
  </si>
  <si>
    <r>
      <t xml:space="preserve">Finalidad de la unidad ejecutora: </t>
    </r>
    <r>
      <rPr>
        <sz val="11"/>
        <color rgb="FF000000"/>
        <rFont val="Century Gothic"/>
        <family val="2"/>
      </rPr>
      <t>Proveer al Estado dominicano las herramientas técnicas, científicas y jurídicas necesarias para la investigación, conservación y aprovechamiento sostenible de los recursos vivos y no vivos existentes en nuestros espacios marítimos. Armonizar las políticas marítimas estatales para darles coherencia y hacerlas compatibles con el Derecho Internacional vigente a fin de lograr una correcta administración oceánica y el desarrollo pleno del sector marítimo. ANAMAR es promotora del mar.</t>
    </r>
  </si>
  <si>
    <t>6121 - Proveer al Estado dominicano las herramientas técnicas, científicas y jurídicas para lograr  una correcta administración de sus recursos oceánicos.</t>
  </si>
  <si>
    <t xml:space="preserve">PROGRAMACIÓN Y EJECUCIÓN TRIMESTRAL DE LAS METAS </t>
  </si>
  <si>
    <r>
      <t xml:space="preserve">Resultado al que contribuye el programa: </t>
    </r>
    <r>
      <rPr>
        <sz val="11"/>
        <color rgb="FF000000"/>
        <rFont val="Century Gothic"/>
        <family val="2"/>
      </rPr>
      <t xml:space="preserve"> Investigaciones para la conservación y aprovechamiento sostenible de los recursos del mar, Monitoreo medio ambiental y de los recursos costeros marinos, Promoción de la Ciencia Oceanográfica y conciencia medio ambiental, Formulación de propuestas de infraestructuras que contribuyan con la promoción del desarrollo y fortalecimiento del sector marítimo y marino nacional, y asesoramiento al Estado Dominicano en la defensa de sus intereses marítimos y marinos y representación en los organismos nacionales e internacionales pertinentes.</t>
    </r>
  </si>
  <si>
    <t>Este producto ‘’Proveer al Estado Dominicano las herramientas técnicas, científicas y jurídicas para lograr una correcta administración de sus recursos oceánicos’’ consiste en brindar al Estado dominicano las herramientas técnicas, científicas y jurídicas necesarias para la investigación, conservación y aprovechamiento sostenible de los recursos vivos y no vivos existentes en nuestros espacios marítimos. Armonizar las políticas marítimas estatales para darles coherencia y hacerlas compatibles con el derecho internacional vigente a fin de lograr una correcta administración oceánica y el desarrollo pleno del sector marítimo.</t>
  </si>
  <si>
    <t xml:space="preserve"> 23 Promoción del Desarrollo y Fortalecimiento del Sector Marítimo y Marino Nacional</t>
  </si>
  <si>
    <t>4.1.1 Proteger y usar de forma sostenible los bienes y servicios de los ecosistemas, la bio-diversidad y el patrimonio natural de la nación, incluidos los recursos marinos.</t>
  </si>
  <si>
    <t>6121  Proveer al Estado Dominicano las herramientas técncias, científicas y jurídicas para lograr una correcta admnistración de sus recursos oceánicos.</t>
  </si>
  <si>
    <t>Programa 23 Promoción del Desarrollo y Fortalecimiento del Sector Marítimo y Marino Nacional</t>
  </si>
  <si>
    <t>Programación física 
 (A)</t>
  </si>
  <si>
    <t>Programación Financiera 
(B)</t>
  </si>
  <si>
    <t>Ejecución Física 
(C)</t>
  </si>
  <si>
    <t>Ejecución Financiera 
 (D)</t>
  </si>
  <si>
    <t xml:space="preserve">Cuadro: Desempeño Financiero </t>
  </si>
  <si>
    <t xml:space="preserve">IV. (01)  PROGRAMACIÓN Y EJECUCIÓN FÍSICA-FINANCIERA </t>
  </si>
  <si>
    <t xml:space="preserve">Programación </t>
  </si>
  <si>
    <t xml:space="preserve">Ejecución </t>
  </si>
  <si>
    <t>Tabla 1.</t>
  </si>
  <si>
    <t xml:space="preserve">III. INFORMACION DEL PROGRAMA: </t>
  </si>
  <si>
    <t>V. ANÁLISIS DE LOS LOGROS Y DESVIACIONES:</t>
  </si>
  <si>
    <t xml:space="preserve">Informe de Evaluación Anual de las Metas Físicas-Financieras                                                                                                                                          </t>
  </si>
  <si>
    <t>La meta física comprometida por la ANAMAR para el año 2023 es de 16 Informes Técnicos, de los cuales 2 fueron programados para el segundo trimestre, llevando las metas trimestrales al 50%. Por lo cual este producto presentó desvíos físicos en su ejecución, debido a las condiciones marinas y la gran acumulación de sargazo que afecta la zona de estudio. Estas condiciones no solo representan un riesgo a la seguridad del equipo, sino que también afecta la veracidad de los datos.</t>
  </si>
  <si>
    <t>TOTAL PROGRAMADO</t>
  </si>
  <si>
    <t>TOTAL EJECUTADO</t>
  </si>
  <si>
    <t>2.2.8.7.01</t>
  </si>
  <si>
    <t>Se corresponde al proyecto del banco de la navidad, el cual no se pudo ejecutar porque la persona a la cual fue adjudicado, declinó la misma y no hubo más oferentes.</t>
  </si>
  <si>
    <t>Se corresponde al proyecto de reproducción de peces, por informaciones externas, el mismo quedó en proceso para el T3.</t>
  </si>
  <si>
    <t>2.2.8.7.04</t>
  </si>
  <si>
    <t>Se corresponde a capacitaciones no llevadas a cabo.</t>
  </si>
  <si>
    <t>2.3.7.1.01</t>
  </si>
  <si>
    <t>2.3.9.6.01</t>
  </si>
  <si>
    <t>2.3.9.9.05</t>
  </si>
  <si>
    <t>Se corresponde a fondos presupuestados para proceso de combustible, pero por lineamientos solos se nos aprobó una parte. Se gestionará la ejecución de estos para el T3 y t4.</t>
  </si>
  <si>
    <t>Se corresponde a proceso de baterías no ejecutado. No se necesitó según la información obtenida.</t>
  </si>
  <si>
    <t>Se corresponde a enmarcados no ejecutados, no se necesitó según información obtenida.</t>
  </si>
  <si>
    <t>JULIO - SEPTIEMBRE 2023</t>
  </si>
  <si>
    <t>T3 2023</t>
  </si>
  <si>
    <t>6</t>
  </si>
  <si>
    <r>
      <t xml:space="preserve">Avances y logros alcanzados: La ANAMAR durante el tercer trimestre del año enfocó sus esfuerzos en el logro de las metas institucionales, elaborando los siguientes informes técnicos: </t>
    </r>
    <r>
      <rPr>
        <b/>
        <sz val="11"/>
        <color rgb="FF000000"/>
        <rFont val="Century Gothic"/>
        <family val="2"/>
      </rPr>
      <t>(1)</t>
    </r>
    <r>
      <rPr>
        <sz val="11"/>
        <color rgb="FF000000"/>
        <rFont val="Century Gothic"/>
        <family val="2"/>
      </rPr>
      <t xml:space="preserve"> Delimitación de área de erosión de playa con fotogrametría; </t>
    </r>
    <r>
      <rPr>
        <b/>
        <sz val="11"/>
        <color rgb="FF000000"/>
        <rFont val="Century Gothic"/>
        <family val="2"/>
      </rPr>
      <t>(2)</t>
    </r>
    <r>
      <rPr>
        <sz val="11"/>
        <color rgb="FF000000"/>
        <rFont val="Century Gothic"/>
        <family val="2"/>
      </rPr>
      <t xml:space="preserve"> Estudio variabilidad temperatura superficial mares RD; </t>
    </r>
    <r>
      <rPr>
        <b/>
        <sz val="11"/>
        <color rgb="FF000000"/>
        <rFont val="Century Gothic"/>
        <family val="2"/>
      </rPr>
      <t>(3)</t>
    </r>
    <r>
      <rPr>
        <sz val="11"/>
        <color rgb="FF000000"/>
        <rFont val="Century Gothic"/>
        <family val="2"/>
      </rPr>
      <t xml:space="preserve"> Impacto de la inestabilidad climática en el intercambio de volúmenes de sargazo; </t>
    </r>
    <r>
      <rPr>
        <b/>
        <sz val="11"/>
        <color rgb="FF000000"/>
        <rFont val="Century Gothic"/>
        <family val="2"/>
      </rPr>
      <t>(4)</t>
    </r>
    <r>
      <rPr>
        <sz val="11"/>
        <color rgb="FF000000"/>
        <rFont val="Century Gothic"/>
        <family val="2"/>
      </rPr>
      <t xml:space="preserve"> Levantamiento batimétrico Boca Chica; </t>
    </r>
    <r>
      <rPr>
        <b/>
        <sz val="11"/>
        <color rgb="FF000000"/>
        <rFont val="Century Gothic"/>
        <family val="2"/>
      </rPr>
      <t>(5)</t>
    </r>
    <r>
      <rPr>
        <sz val="11"/>
        <color rgb="FF000000"/>
        <rFont val="Century Gothic"/>
        <family val="2"/>
      </rPr>
      <t xml:space="preserve"> Monitoreo de microplásticos en costas dominicanas.</t>
    </r>
  </si>
  <si>
    <t>Sin embargo, con base al presupuesto programado en el Sistema de Información Financiera (SIGEF), se evidencia un desvío de 27% en la ejecución financiera por debajo de lo programado para este producto que corresponde a un monto de RD$6,227,524.56. Detalles a saber:</t>
  </si>
  <si>
    <t>DESVIO</t>
  </si>
  <si>
    <t>2.2.9.1.01</t>
  </si>
  <si>
    <t>Se corresponde al 58% del proyecto BANCO DE LA NAVIDAD no ejecutado porque factores externos que imposibilitaron cargar dicho proceso y ejecutarlo.</t>
  </si>
  <si>
    <t>Capacitación de Div. Financiera y TIC no ejecutada, ésta última fue porque el colaborador no ha concluido dicho curso.</t>
  </si>
  <si>
    <t>2.2.2.2.01</t>
  </si>
  <si>
    <t>Proceso de impresión topobatimétricos adicionales no ejecutados.</t>
  </si>
  <si>
    <t>2.2.8.7.05</t>
  </si>
  <si>
    <t>Pago plataforma del Sargazo no ejecutada por error en plataforma del proveedor para realizar el cobro.</t>
  </si>
  <si>
    <t>2.2.7.2.06</t>
  </si>
  <si>
    <t>Monto no ejecutado en mantenimiento de flotilla vehículos y lanchas, ya que el valor fue menor a lo programado.</t>
  </si>
  <si>
    <t>Asesoría en proyectos no ejecutada ya que el contrato terminó un mes antes a lo que se proqramó.</t>
  </si>
  <si>
    <t>2.3.9.8.01</t>
  </si>
  <si>
    <t>Se corresponde a la adquisición de un control para el dron, pero el mismo no ha sido pagado, ya que está presentando fallas técnicas en la instalación.</t>
  </si>
  <si>
    <t>2.3 .9.5 .01</t>
  </si>
  <si>
    <t>2.3.9.9.01</t>
  </si>
  <si>
    <t>Se corresponde a neumáticos no ejecutados por la no disponibilidad de los proveedores</t>
  </si>
  <si>
    <t>Se corresponde a fondos presupuestados para proceso de combustible pero por lineamientos solo nos aprobaron una parte.</t>
  </si>
  <si>
    <t>Se corresponde a enmarcanos no ejecutados, no fue necesitado según la información obtenida.</t>
  </si>
  <si>
    <t>Se corresponde a bonos de vales canjeables los cuales no fueron autorizados.</t>
  </si>
  <si>
    <t>2.6.1.3.01</t>
  </si>
  <si>
    <t>Compra de laptop y discos no ejecutados por requerimientos no especificados a tiempo.</t>
  </si>
  <si>
    <t>La meta física comprometida por la ANAMAR para el año 2023 es de 16 Informes Técnicos, de los cuales 6 fueron programados para el tercer trimestre, llevando las metas del trimestre al 83.33%. Por lo cual este producto presentó desvíos físicos en su ejecución, debido a que se solicitaron fondos adicionales para llevar a cabo el sexto y último informe, pero estos no fueron otorgados a tiempo dentro del trimestre, por lo que esto resultó en la no ejecución del estudio.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</si>
</sst>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[$-10409]#,##0.00;\-#,##0.00"/>
    <numFmt numFmtId="165" formatCode="[$-10409]#,##0;\-#,##0"/>
    <numFmt numFmtId="166" formatCode="[$-10409]0\ %"/>
    <numFmt numFmtId="167" formatCode="#,##0.0_);\(#,##0.0\)"/>
    <numFmt numFmtId="168" formatCode="0.0000%"/>
    <numFmt numFmtId="169" formatCode="0.000000000%"/>
    <numFmt numFmtId="170" formatCode="[$-10409]0.00\ %"/>
  </numFmts>
  <fonts count="2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Century Gothic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b/>
      <sz val="12"/>
      <color rgb="FF1F4E78"/>
      <name val="Century Gothic"/>
      <family val="2"/>
    </font>
    <font>
      <b/>
      <sz val="11"/>
      <color rgb="FF1F4E78"/>
      <name val="Century Gothic"/>
      <family val="2"/>
    </font>
    <font>
      <sz val="11"/>
      <name val="Century Gothic"/>
      <family val="2"/>
    </font>
    <font>
      <b/>
      <sz val="11"/>
      <color rgb="FF002060"/>
      <name val="Century Gothic"/>
      <family val="2"/>
    </font>
    <font>
      <b/>
      <sz val="11"/>
      <color rgb="FF002060"/>
      <name val="Calibri"/>
      <family val="2"/>
    </font>
    <font>
      <sz val="11"/>
      <color rgb="FF000000"/>
      <name val="Calibri"/>
      <family val="2"/>
      <scheme val="minor"/>
    </font>
    <font>
      <sz val="11"/>
      <name val="Gill Sans MT"/>
      <family val="2"/>
    </font>
    <font>
      <b/>
      <sz val="10"/>
      <color rgb="FF1F4E78"/>
      <name val="Gill Sans MT"/>
      <family val="2"/>
    </font>
    <font>
      <b/>
      <sz val="9"/>
      <color rgb="FF1F4E78"/>
      <name val="Gill Sans MT"/>
      <family val="2"/>
    </font>
    <font>
      <sz val="8"/>
      <color rgb="FF4D4D4D"/>
      <name val="Gill Sans MT"/>
      <family val="2"/>
    </font>
    <font>
      <sz val="10"/>
      <color rgb="FF000000"/>
      <name val="Gill Sans MT"/>
      <family val="2"/>
    </font>
    <font>
      <b/>
      <sz val="9"/>
      <color rgb="FF000000"/>
      <name val="Gill Sans MT"/>
      <family val="2"/>
    </font>
    <font>
      <sz val="12"/>
      <name val="Gill Sans MT"/>
      <family val="2"/>
    </font>
    <font>
      <sz val="8"/>
      <name val="Gill Sans MT"/>
      <family val="2"/>
    </font>
    <font>
      <sz val="11"/>
      <color rgb="FFFF0000"/>
      <name val="Calibri"/>
      <family val="2"/>
    </font>
    <font>
      <b/>
      <sz val="12"/>
      <name val="Century Gothic"/>
      <family val="2"/>
    </font>
    <font>
      <sz val="8"/>
      <color rgb="FFFF0000"/>
      <name val="Gill Sans MT"/>
      <family val="2"/>
    </font>
    <font>
      <b/>
      <sz val="1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5F5F5"/>
        <bgColor rgb="FFF5F5F5"/>
      </patternFill>
    </fill>
    <fill>
      <patternFill patternType="solid">
        <fgColor rgb="FFDCDCDC"/>
        <bgColor rgb="FFDCDCDC"/>
      </patternFill>
    </fill>
    <fill>
      <patternFill patternType="solid">
        <fgColor theme="4" tint="0.79998168889431442"/>
        <bgColor rgb="FFDDEBF7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11">
    <xf numFmtId="0" fontId="1" fillId="0" borderId="0" xfId="0" applyFont="1"/>
    <xf numFmtId="0" fontId="1" fillId="0" borderId="0" xfId="0" applyFont="1" applyProtection="1"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39" fontId="1" fillId="0" borderId="0" xfId="0" applyNumberFormat="1" applyFont="1" applyProtection="1">
      <protection locked="0"/>
    </xf>
    <xf numFmtId="9" fontId="1" fillId="0" borderId="0" xfId="1" applyFont="1" applyFill="1" applyBorder="1" applyProtection="1">
      <protection locked="0"/>
    </xf>
    <xf numFmtId="0" fontId="3" fillId="0" borderId="0" xfId="0" applyFont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1" fillId="0" borderId="5" xfId="0" applyFont="1" applyBorder="1" applyProtection="1">
      <protection locked="0"/>
    </xf>
    <xf numFmtId="0" fontId="11" fillId="0" borderId="0" xfId="0" applyFont="1" applyProtection="1">
      <protection locked="0"/>
    </xf>
    <xf numFmtId="0" fontId="11" fillId="0" borderId="6" xfId="0" applyFont="1" applyBorder="1" applyProtection="1">
      <protection locked="0"/>
    </xf>
    <xf numFmtId="43" fontId="1" fillId="0" borderId="0" xfId="2" applyFont="1" applyFill="1" applyBorder="1" applyProtection="1">
      <protection locked="0"/>
    </xf>
    <xf numFmtId="167" fontId="1" fillId="0" borderId="0" xfId="0" applyNumberFormat="1" applyFont="1" applyProtection="1">
      <protection locked="0"/>
    </xf>
    <xf numFmtId="0" fontId="11" fillId="0" borderId="7" xfId="0" applyFont="1" applyBorder="1" applyAlignment="1" applyProtection="1">
      <alignment vertical="top" wrapText="1"/>
      <protection locked="0"/>
    </xf>
    <xf numFmtId="9" fontId="1" fillId="0" borderId="0" xfId="0" applyNumberFormat="1" applyFont="1" applyProtection="1">
      <protection locked="0"/>
    </xf>
    <xf numFmtId="43" fontId="1" fillId="0" borderId="0" xfId="0" applyNumberFormat="1" applyFont="1" applyProtection="1">
      <protection locked="0"/>
    </xf>
    <xf numFmtId="43" fontId="19" fillId="0" borderId="0" xfId="2" applyFont="1" applyFill="1" applyBorder="1" applyProtection="1">
      <protection locked="0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vertical="center" wrapText="1"/>
      <protection locked="0"/>
    </xf>
    <xf numFmtId="9" fontId="1" fillId="0" borderId="0" xfId="1" applyFont="1" applyProtection="1">
      <protection locked="0"/>
    </xf>
    <xf numFmtId="168" fontId="1" fillId="0" borderId="0" xfId="1" applyNumberFormat="1" applyFont="1" applyProtection="1">
      <protection locked="0"/>
    </xf>
    <xf numFmtId="43" fontId="1" fillId="0" borderId="0" xfId="2" applyFont="1" applyProtection="1">
      <protection locked="0"/>
    </xf>
    <xf numFmtId="169" fontId="1" fillId="0" borderId="0" xfId="2" applyNumberFormat="1" applyFont="1" applyFill="1" applyBorder="1" applyProtection="1">
      <protection locked="0"/>
    </xf>
    <xf numFmtId="0" fontId="7" fillId="0" borderId="0" xfId="0" applyFont="1" applyAlignment="1" applyProtection="1">
      <alignment vertical="center" wrapText="1"/>
      <protection locked="0"/>
    </xf>
    <xf numFmtId="43" fontId="7" fillId="0" borderId="0" xfId="2" applyFont="1" applyAlignment="1" applyProtection="1">
      <alignment vertical="center" wrapText="1"/>
      <protection locked="0"/>
    </xf>
    <xf numFmtId="43" fontId="7" fillId="0" borderId="7" xfId="2" applyFont="1" applyBorder="1" applyAlignment="1" applyProtection="1">
      <alignment vertical="center" wrapText="1"/>
      <protection locked="0"/>
    </xf>
    <xf numFmtId="0" fontId="7" fillId="0" borderId="7" xfId="0" applyFont="1" applyBorder="1" applyAlignment="1" applyProtection="1">
      <alignment vertical="center" wrapText="1"/>
      <protection locked="0"/>
    </xf>
    <xf numFmtId="43" fontId="22" fillId="0" borderId="7" xfId="0" applyNumberFormat="1" applyFont="1" applyBorder="1" applyAlignment="1" applyProtection="1">
      <alignment vertical="center" wrapText="1"/>
      <protection locked="0"/>
    </xf>
    <xf numFmtId="9" fontId="7" fillId="0" borderId="7" xfId="0" applyNumberFormat="1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43" fontId="22" fillId="0" borderId="7" xfId="2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/>
    </xf>
    <xf numFmtId="9" fontId="22" fillId="0" borderId="7" xfId="0" applyNumberFormat="1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9" fontId="22" fillId="0" borderId="0" xfId="0" applyNumberFormat="1" applyFont="1" applyAlignment="1" applyProtection="1">
      <alignment vertical="center" wrapText="1"/>
      <protection locked="0"/>
    </xf>
    <xf numFmtId="10" fontId="22" fillId="0" borderId="7" xfId="0" applyNumberFormat="1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top" wrapText="1" readingOrder="1"/>
      <protection locked="0"/>
    </xf>
    <xf numFmtId="0" fontId="4" fillId="0" borderId="0" xfId="0" applyFont="1" applyAlignment="1" applyProtection="1">
      <alignment vertical="top" wrapText="1" readingOrder="1"/>
      <protection locked="0"/>
    </xf>
    <xf numFmtId="0" fontId="1" fillId="0" borderId="0" xfId="0" applyFont="1" applyProtection="1">
      <protection locked="0"/>
    </xf>
    <xf numFmtId="0" fontId="5" fillId="2" borderId="0" xfId="0" applyFont="1" applyFill="1" applyAlignment="1" applyProtection="1">
      <alignment vertical="top" wrapText="1" readingOrder="1"/>
      <protection locked="0"/>
    </xf>
    <xf numFmtId="10" fontId="22" fillId="0" borderId="7" xfId="0" applyNumberFormat="1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20" fillId="6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top" wrapText="1" readingOrder="1"/>
      <protection locked="0"/>
    </xf>
    <xf numFmtId="0" fontId="9" fillId="0" borderId="0" xfId="0" applyFont="1" applyProtection="1">
      <protection locked="0"/>
    </xf>
    <xf numFmtId="0" fontId="3" fillId="0" borderId="0" xfId="0" applyFont="1" applyAlignment="1" applyProtection="1">
      <alignment horizontal="justify" vertical="top" wrapText="1" readingOrder="1"/>
      <protection locked="0"/>
    </xf>
    <xf numFmtId="0" fontId="1" fillId="0" borderId="0" xfId="0" applyFont="1" applyAlignment="1" applyProtection="1">
      <alignment horizontal="justify"/>
      <protection locked="0"/>
    </xf>
    <xf numFmtId="0" fontId="16" fillId="3" borderId="7" xfId="0" applyFont="1" applyFill="1" applyBorder="1" applyAlignment="1" applyProtection="1">
      <alignment horizontal="center" vertical="center" wrapText="1" readingOrder="1"/>
      <protection locked="0"/>
    </xf>
    <xf numFmtId="0" fontId="11" fillId="0" borderId="7" xfId="0" applyFont="1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justify" vertical="top" wrapText="1" readingOrder="1"/>
      <protection locked="0"/>
    </xf>
    <xf numFmtId="0" fontId="13" fillId="0" borderId="7" xfId="0" applyFont="1" applyBorder="1" applyAlignment="1" applyProtection="1">
      <alignment horizontal="center" vertical="center" wrapText="1" readingOrder="1"/>
      <protection locked="0"/>
    </xf>
    <xf numFmtId="164" fontId="14" fillId="0" borderId="7" xfId="0" applyNumberFormat="1" applyFont="1" applyBorder="1" applyAlignment="1" applyProtection="1">
      <alignment horizontal="center" vertical="center" wrapText="1" readingOrder="1"/>
      <protection locked="0"/>
    </xf>
    <xf numFmtId="166" fontId="14" fillId="0" borderId="7" xfId="0" applyNumberFormat="1" applyFont="1" applyBorder="1" applyAlignment="1" applyProtection="1">
      <alignment horizontal="center" vertical="center" wrapText="1" readingOrder="1"/>
      <protection locked="0"/>
    </xf>
    <xf numFmtId="166" fontId="11" fillId="0" borderId="7" xfId="0" applyNumberFormat="1" applyFont="1" applyBorder="1" applyAlignment="1" applyProtection="1">
      <alignment vertical="top" wrapText="1"/>
      <protection locked="0"/>
    </xf>
    <xf numFmtId="0" fontId="12" fillId="0" borderId="3" xfId="0" applyFont="1" applyBorder="1" applyAlignment="1" applyProtection="1">
      <alignment horizontal="center" vertical="center" wrapText="1" readingOrder="1"/>
      <protection locked="0"/>
    </xf>
    <xf numFmtId="0" fontId="12" fillId="0" borderId="2" xfId="0" applyFont="1" applyBorder="1" applyAlignment="1" applyProtection="1">
      <alignment horizontal="center" vertical="center" wrapText="1" readingOrder="1"/>
      <protection locked="0"/>
    </xf>
    <xf numFmtId="0" fontId="12" fillId="0" borderId="4" xfId="0" applyFont="1" applyBorder="1" applyAlignment="1" applyProtection="1">
      <alignment horizontal="center" vertical="center" wrapText="1" readingOrder="1"/>
      <protection locked="0"/>
    </xf>
    <xf numFmtId="164" fontId="14" fillId="0" borderId="8" xfId="0" applyNumberFormat="1" applyFont="1" applyBorder="1" applyAlignment="1" applyProtection="1">
      <alignment horizontal="center" vertical="center" wrapText="1" readingOrder="1"/>
      <protection locked="0"/>
    </xf>
    <xf numFmtId="164" fontId="14" fillId="0" borderId="9" xfId="0" applyNumberFormat="1" applyFont="1" applyBorder="1" applyAlignment="1" applyProtection="1">
      <alignment horizontal="center" vertical="center" wrapText="1" readingOrder="1"/>
      <protection locked="0"/>
    </xf>
    <xf numFmtId="164" fontId="14" fillId="0" borderId="10" xfId="0" applyNumberFormat="1" applyFont="1" applyBorder="1" applyAlignment="1" applyProtection="1">
      <alignment horizontal="center" vertical="center" wrapText="1" readingOrder="1"/>
      <protection locked="0"/>
    </xf>
    <xf numFmtId="0" fontId="5" fillId="5" borderId="3" xfId="0" applyFont="1" applyFill="1" applyBorder="1" applyAlignment="1" applyProtection="1">
      <alignment horizontal="center" vertical="center" wrapText="1" readingOrder="1"/>
      <protection locked="0"/>
    </xf>
    <xf numFmtId="0" fontId="5" fillId="5" borderId="2" xfId="0" applyFont="1" applyFill="1" applyBorder="1" applyAlignment="1" applyProtection="1">
      <alignment horizontal="center" vertical="center" wrapText="1" readingOrder="1"/>
      <protection locked="0"/>
    </xf>
    <xf numFmtId="0" fontId="5" fillId="5" borderId="4" xfId="0" applyFont="1" applyFill="1" applyBorder="1" applyAlignment="1" applyProtection="1">
      <alignment horizontal="center" vertical="center" wrapText="1" readingOrder="1"/>
      <protection locked="0"/>
    </xf>
    <xf numFmtId="0" fontId="17" fillId="0" borderId="11" xfId="0" applyFont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12" fillId="2" borderId="7" xfId="0" applyFont="1" applyFill="1" applyBorder="1" applyAlignment="1" applyProtection="1">
      <alignment horizontal="center" vertical="top" wrapText="1" readingOrder="1"/>
      <protection locked="0"/>
    </xf>
    <xf numFmtId="0" fontId="12" fillId="2" borderId="8" xfId="0" applyFont="1" applyFill="1" applyBorder="1" applyAlignment="1" applyProtection="1">
      <alignment horizontal="center" vertical="top" wrapText="1" readingOrder="1"/>
      <protection locked="0"/>
    </xf>
    <xf numFmtId="0" fontId="12" fillId="2" borderId="9" xfId="0" applyFont="1" applyFill="1" applyBorder="1" applyAlignment="1" applyProtection="1">
      <alignment horizontal="center" vertical="top" wrapText="1" readingOrder="1"/>
      <protection locked="0"/>
    </xf>
    <xf numFmtId="0" fontId="12" fillId="2" borderId="10" xfId="0" applyFont="1" applyFill="1" applyBorder="1" applyAlignment="1" applyProtection="1">
      <alignment horizontal="center" vertical="top" wrapText="1" readingOrder="1"/>
      <protection locked="0"/>
    </xf>
    <xf numFmtId="0" fontId="15" fillId="3" borderId="7" xfId="0" applyFont="1" applyFill="1" applyBorder="1" applyAlignment="1" applyProtection="1">
      <alignment horizontal="center" vertical="center" wrapText="1" readingOrder="1"/>
      <protection locked="0"/>
    </xf>
    <xf numFmtId="164" fontId="18" fillId="0" borderId="7" xfId="0" applyNumberFormat="1" applyFont="1" applyBorder="1" applyAlignment="1">
      <alignment horizontal="center" vertical="center" wrapText="1" readingOrder="1"/>
    </xf>
    <xf numFmtId="0" fontId="18" fillId="0" borderId="7" xfId="0" applyFont="1" applyBorder="1" applyAlignment="1">
      <alignment vertical="top" wrapText="1"/>
    </xf>
    <xf numFmtId="165" fontId="18" fillId="0" borderId="7" xfId="0" applyNumberFormat="1" applyFont="1" applyBorder="1" applyAlignment="1" applyProtection="1">
      <alignment horizontal="center" vertical="center" wrapText="1" readingOrder="1"/>
      <protection locked="0"/>
    </xf>
    <xf numFmtId="165" fontId="18" fillId="0" borderId="7" xfId="0" applyNumberFormat="1" applyFont="1" applyBorder="1" applyAlignment="1" applyProtection="1">
      <alignment vertical="top" wrapText="1"/>
      <protection locked="0"/>
    </xf>
    <xf numFmtId="9" fontId="14" fillId="0" borderId="7" xfId="0" applyNumberFormat="1" applyFont="1" applyBorder="1" applyAlignment="1" applyProtection="1">
      <alignment horizontal="center" vertical="center" wrapText="1" readingOrder="1"/>
      <protection locked="0"/>
    </xf>
    <xf numFmtId="9" fontId="18" fillId="0" borderId="7" xfId="0" applyNumberFormat="1" applyFont="1" applyBorder="1" applyAlignment="1" applyProtection="1">
      <alignment vertical="top" wrapText="1"/>
      <protection locked="0"/>
    </xf>
    <xf numFmtId="0" fontId="18" fillId="0" borderId="7" xfId="0" applyFont="1" applyBorder="1" applyAlignment="1" applyProtection="1">
      <alignment vertical="top" wrapText="1"/>
      <protection locked="0"/>
    </xf>
    <xf numFmtId="170" fontId="14" fillId="0" borderId="7" xfId="0" applyNumberFormat="1" applyFont="1" applyBorder="1" applyAlignment="1" applyProtection="1">
      <alignment horizontal="center" vertical="center" wrapText="1" readingOrder="1"/>
      <protection locked="0"/>
    </xf>
    <xf numFmtId="170" fontId="18" fillId="0" borderId="7" xfId="0" applyNumberFormat="1" applyFont="1" applyBorder="1" applyAlignment="1" applyProtection="1">
      <alignment vertical="top" wrapText="1"/>
      <protection locked="0"/>
    </xf>
    <xf numFmtId="0" fontId="14" fillId="0" borderId="7" xfId="0" applyFont="1" applyBorder="1" applyAlignment="1" applyProtection="1">
      <alignment horizontal="left" vertical="center" wrapText="1" readingOrder="1"/>
      <protection locked="0"/>
    </xf>
    <xf numFmtId="0" fontId="18" fillId="0" borderId="7" xfId="0" applyFont="1" applyBorder="1" applyAlignment="1" applyProtection="1">
      <alignment horizontal="left" vertical="top" wrapText="1"/>
      <protection locked="0"/>
    </xf>
    <xf numFmtId="0" fontId="14" fillId="0" borderId="7" xfId="0" applyFont="1" applyBorder="1" applyAlignment="1" applyProtection="1">
      <alignment horizontal="center" vertical="center" wrapText="1" readingOrder="1"/>
      <protection locked="0"/>
    </xf>
    <xf numFmtId="0" fontId="18" fillId="0" borderId="7" xfId="0" applyFont="1" applyBorder="1" applyAlignment="1" applyProtection="1">
      <alignment horizontal="center" vertical="top" wrapText="1"/>
      <protection locked="0"/>
    </xf>
    <xf numFmtId="165" fontId="18" fillId="0" borderId="7" xfId="0" applyNumberFormat="1" applyFont="1" applyBorder="1" applyAlignment="1">
      <alignment horizontal="center" vertical="center" wrapText="1" readingOrder="1"/>
    </xf>
    <xf numFmtId="165" fontId="14" fillId="0" borderId="8" xfId="0" applyNumberFormat="1" applyFont="1" applyBorder="1" applyAlignment="1">
      <alignment horizontal="center" vertical="center" wrapText="1" readingOrder="1"/>
    </xf>
    <xf numFmtId="165" fontId="14" fillId="0" borderId="9" xfId="0" applyNumberFormat="1" applyFont="1" applyBorder="1" applyAlignment="1">
      <alignment horizontal="center" vertical="center" wrapText="1" readingOrder="1"/>
    </xf>
    <xf numFmtId="165" fontId="14" fillId="0" borderId="10" xfId="0" applyNumberFormat="1" applyFont="1" applyBorder="1" applyAlignment="1">
      <alignment horizontal="center" vertical="center" wrapText="1" readingOrder="1"/>
    </xf>
    <xf numFmtId="49" fontId="18" fillId="0" borderId="7" xfId="0" applyNumberFormat="1" applyFont="1" applyBorder="1" applyAlignment="1">
      <alignment horizontal="center" vertical="center" wrapText="1" readingOrder="1"/>
    </xf>
    <xf numFmtId="49" fontId="18" fillId="0" borderId="7" xfId="0" applyNumberFormat="1" applyFont="1" applyBorder="1" applyAlignment="1">
      <alignment vertical="top" wrapText="1"/>
    </xf>
    <xf numFmtId="0" fontId="18" fillId="0" borderId="2" xfId="0" applyFont="1" applyBorder="1" applyAlignment="1" applyProtection="1">
      <alignment horizontal="left" vertical="top"/>
      <protection locked="0"/>
    </xf>
    <xf numFmtId="0" fontId="3" fillId="4" borderId="0" xfId="0" applyFont="1" applyFill="1" applyAlignment="1" applyProtection="1">
      <alignment vertical="top" wrapText="1" readingOrder="1"/>
      <protection locked="0"/>
    </xf>
    <xf numFmtId="0" fontId="7" fillId="0" borderId="0" xfId="0" applyFont="1" applyAlignment="1" applyProtection="1">
      <alignment horizontal="justify" vertical="top" wrapText="1" readingOrder="1"/>
      <protection locked="0"/>
    </xf>
    <xf numFmtId="0" fontId="1" fillId="0" borderId="0" xfId="0" applyFont="1" applyAlignment="1" applyProtection="1">
      <alignment horizontal="justify" wrapText="1"/>
      <protection locked="0"/>
    </xf>
    <xf numFmtId="0" fontId="4" fillId="0" borderId="0" xfId="0" applyFont="1" applyAlignment="1" applyProtection="1">
      <alignment horizontal="left" vertical="top" wrapText="1" readingOrder="1"/>
      <protection locked="0"/>
    </xf>
    <xf numFmtId="9" fontId="22" fillId="0" borderId="7" xfId="0" applyNumberFormat="1" applyFont="1" applyBorder="1" applyAlignment="1" applyProtection="1">
      <alignment horizontal="center" vertical="center" wrapText="1"/>
      <protection locked="0"/>
    </xf>
    <xf numFmtId="49" fontId="21" fillId="0" borderId="7" xfId="0" applyNumberFormat="1" applyFont="1" applyBorder="1" applyAlignment="1">
      <alignment horizontal="center" vertical="center" wrapText="1" readingOrder="1"/>
    </xf>
    <xf numFmtId="49" fontId="21" fillId="0" borderId="7" xfId="0" applyNumberFormat="1" applyFont="1" applyBorder="1" applyAlignment="1">
      <alignment vertical="top" wrapText="1"/>
    </xf>
    <xf numFmtId="166" fontId="18" fillId="0" borderId="7" xfId="0" applyNumberFormat="1" applyFont="1" applyBorder="1" applyAlignment="1" applyProtection="1">
      <alignment vertical="top" wrapText="1"/>
      <protection locked="0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EBF7"/>
      <rgbColor rgb="001F4E78"/>
      <rgbColor rgb="00D3D3D3"/>
      <rgbColor rgb="004D4D4D"/>
      <rgbColor rgb="00F5F5F5"/>
      <rgbColor rgb="00DCDCD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C93"/>
  <sheetViews>
    <sheetView showGridLines="0" tabSelected="1" view="pageBreakPreview" topLeftCell="A42" zoomScaleNormal="115" zoomScaleSheetLayoutView="100" workbookViewId="0">
      <selection activeCell="N49" sqref="N49"/>
    </sheetView>
  </sheetViews>
  <sheetFormatPr defaultColWidth="11.42578125" defaultRowHeight="15" x14ac:dyDescent="0.25"/>
  <cols>
    <col min="1" max="1" width="0.140625" style="1" customWidth="1"/>
    <col min="2" max="2" width="5.28515625" style="1" hidden="1" customWidth="1"/>
    <col min="3" max="3" width="0.140625" style="1" customWidth="1"/>
    <col min="4" max="4" width="0.85546875" style="1" customWidth="1"/>
    <col min="5" max="5" width="2.42578125" style="1" hidden="1" customWidth="1"/>
    <col min="6" max="6" width="0.140625" style="1" customWidth="1"/>
    <col min="7" max="7" width="0" style="1" hidden="1" customWidth="1"/>
    <col min="8" max="10" width="0.140625" style="1" customWidth="1"/>
    <col min="11" max="11" width="0.28515625" style="1" customWidth="1"/>
    <col min="12" max="12" width="16.7109375" style="1" bestFit="1" customWidth="1"/>
    <col min="13" max="13" width="11.85546875" style="1" customWidth="1"/>
    <col min="14" max="14" width="25" style="1" customWidth="1"/>
    <col min="15" max="17" width="0" style="1" hidden="1" customWidth="1"/>
    <col min="18" max="18" width="0.140625" style="1" customWidth="1"/>
    <col min="19" max="19" width="2.5703125" style="1" customWidth="1"/>
    <col min="20" max="20" width="7.5703125" style="1" customWidth="1"/>
    <col min="21" max="21" width="0" style="1" hidden="1" customWidth="1"/>
    <col min="22" max="22" width="0.140625" style="1" hidden="1" customWidth="1"/>
    <col min="23" max="23" width="2.85546875" style="1" hidden="1" customWidth="1"/>
    <col min="24" max="24" width="3.140625" style="1" hidden="1" customWidth="1"/>
    <col min="25" max="25" width="2.7109375" style="1" hidden="1" customWidth="1"/>
    <col min="26" max="26" width="15.140625" style="1" customWidth="1"/>
    <col min="27" max="27" width="2.140625" style="1" customWidth="1"/>
    <col min="28" max="28" width="13.28515625" style="1" customWidth="1"/>
    <col min="29" max="29" width="2.7109375" style="1" customWidth="1"/>
    <col min="30" max="30" width="12.140625" style="1" customWidth="1"/>
    <col min="31" max="31" width="1.42578125" style="1" customWidth="1"/>
    <col min="32" max="32" width="14.28515625" style="1" bestFit="1" customWidth="1"/>
    <col min="33" max="33" width="13.28515625" style="1" customWidth="1"/>
    <col min="34" max="34" width="1.140625" style="1" customWidth="1"/>
    <col min="35" max="35" width="3.85546875" style="1" customWidth="1"/>
    <col min="36" max="36" width="0.28515625" style="1" customWidth="1"/>
    <col min="37" max="37" width="6.85546875" style="1" customWidth="1"/>
    <col min="38" max="38" width="15.28515625" style="1" customWidth="1"/>
    <col min="39" max="39" width="0.140625" style="1" hidden="1" customWidth="1"/>
    <col min="40" max="43" width="0" style="1" hidden="1" customWidth="1"/>
    <col min="44" max="45" width="0.140625" style="1" hidden="1" customWidth="1"/>
    <col min="46" max="46" width="2.85546875" style="1" hidden="1" customWidth="1"/>
    <col min="47" max="47" width="20" style="1" hidden="1" customWidth="1"/>
    <col min="48" max="48" width="22.42578125" style="1" customWidth="1"/>
    <col min="49" max="49" width="17" style="1" customWidth="1"/>
    <col min="50" max="51" width="11.42578125" style="1"/>
    <col min="52" max="54" width="15.5703125" style="1" bestFit="1" customWidth="1"/>
    <col min="55" max="16384" width="11.42578125" style="1"/>
  </cols>
  <sheetData>
    <row r="1" spans="2:42" ht="33.75" customHeight="1" x14ac:dyDescent="0.25">
      <c r="B1" s="53" t="s">
        <v>57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</row>
    <row r="2" spans="2:42" ht="24" customHeight="1" x14ac:dyDescent="0.25">
      <c r="B2" s="17"/>
      <c r="C2" s="18"/>
      <c r="D2" s="55" t="s">
        <v>72</v>
      </c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18"/>
    </row>
    <row r="3" spans="2:42" ht="18" customHeight="1" x14ac:dyDescent="0.25">
      <c r="B3" s="52" t="s">
        <v>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R3" s="39" t="s">
        <v>1</v>
      </c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</row>
    <row r="4" spans="2:42" ht="18" customHeight="1" x14ac:dyDescent="0.25">
      <c r="B4" s="52" t="s">
        <v>2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39" t="s">
        <v>3</v>
      </c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</row>
    <row r="5" spans="2:42" ht="18" customHeight="1" x14ac:dyDescent="0.25">
      <c r="B5" s="38" t="s">
        <v>4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9" t="s">
        <v>35</v>
      </c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</row>
    <row r="6" spans="2:42" ht="18" customHeight="1" x14ac:dyDescent="0.25">
      <c r="C6" s="41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</row>
    <row r="7" spans="2:42" ht="18" customHeight="1" x14ac:dyDescent="0.25">
      <c r="D7" s="52" t="s">
        <v>6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</row>
    <row r="8" spans="2:42" ht="38.25" customHeight="1" x14ac:dyDescent="0.25">
      <c r="B8" s="39" t="s">
        <v>7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</row>
    <row r="9" spans="2:42" ht="18" customHeight="1" x14ac:dyDescent="0.25">
      <c r="C9" s="52" t="s">
        <v>8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</row>
    <row r="10" spans="2:42" ht="35.25" customHeight="1" x14ac:dyDescent="0.25">
      <c r="C10" s="39" t="s">
        <v>9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</row>
    <row r="11" spans="2:42" ht="34.700000000000003" customHeight="1" x14ac:dyDescent="0.25">
      <c r="E11" s="51" t="s">
        <v>10</v>
      </c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</row>
    <row r="12" spans="2:42" ht="18" customHeight="1" x14ac:dyDescent="0.25">
      <c r="I12" s="52" t="s">
        <v>11</v>
      </c>
      <c r="J12" s="40"/>
      <c r="K12" s="40"/>
      <c r="L12" s="40"/>
      <c r="M12" s="40"/>
      <c r="N12" s="40"/>
      <c r="S12" s="39" t="s">
        <v>12</v>
      </c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</row>
    <row r="13" spans="2:42" ht="18" customHeight="1" x14ac:dyDescent="0.25">
      <c r="I13" s="52" t="s">
        <v>13</v>
      </c>
      <c r="J13" s="40"/>
      <c r="K13" s="40"/>
      <c r="L13" s="40"/>
      <c r="M13" s="40"/>
      <c r="N13" s="40"/>
      <c r="Q13" s="39" t="s">
        <v>14</v>
      </c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</row>
    <row r="14" spans="2:42" ht="18" customHeight="1" x14ac:dyDescent="0.25">
      <c r="I14" s="52" t="s">
        <v>15</v>
      </c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</row>
    <row r="15" spans="2:42" ht="37.5" customHeight="1" x14ac:dyDescent="0.25">
      <c r="G15" s="39" t="s">
        <v>43</v>
      </c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</row>
    <row r="16" spans="2:42" ht="15.75" customHeight="1" x14ac:dyDescent="0.25">
      <c r="E16" s="51" t="s">
        <v>55</v>
      </c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</row>
    <row r="17" spans="4:53" ht="34.5" customHeight="1" x14ac:dyDescent="0.25">
      <c r="J17" s="52" t="s">
        <v>16</v>
      </c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Z17" s="56" t="s">
        <v>42</v>
      </c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</row>
    <row r="18" spans="4:53" ht="84.75" customHeight="1" x14ac:dyDescent="0.25">
      <c r="J18" s="58" t="s">
        <v>37</v>
      </c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</row>
    <row r="19" spans="4:53" ht="18" customHeight="1" x14ac:dyDescent="0.25">
      <c r="J19" s="52" t="s">
        <v>17</v>
      </c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</row>
    <row r="20" spans="4:53" ht="42.75" customHeight="1" x14ac:dyDescent="0.25">
      <c r="J20" s="62" t="s">
        <v>36</v>
      </c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</row>
    <row r="21" spans="4:53" ht="105" customHeight="1" x14ac:dyDescent="0.25">
      <c r="J21" s="58" t="s">
        <v>40</v>
      </c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</row>
    <row r="22" spans="4:53" x14ac:dyDescent="0.25">
      <c r="J22" s="2"/>
    </row>
    <row r="23" spans="4:53" ht="15.75" customHeight="1" x14ac:dyDescent="0.25">
      <c r="D23" s="73" t="s">
        <v>51</v>
      </c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5"/>
    </row>
    <row r="24" spans="4:53" ht="2.25" customHeight="1" x14ac:dyDescent="0.25">
      <c r="D24" s="6"/>
      <c r="AR24" s="7"/>
    </row>
    <row r="25" spans="4:53" ht="19.5" x14ac:dyDescent="0.4">
      <c r="D25" s="76" t="s">
        <v>50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R25" s="7"/>
    </row>
    <row r="26" spans="4:53" x14ac:dyDescent="0.25">
      <c r="D26" s="67" t="s">
        <v>45</v>
      </c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9"/>
    </row>
    <row r="27" spans="4:53" ht="18.399999999999999" customHeight="1" x14ac:dyDescent="0.25">
      <c r="D27" s="63" t="s">
        <v>19</v>
      </c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 t="s">
        <v>20</v>
      </c>
      <c r="Y27" s="61"/>
      <c r="Z27" s="61"/>
      <c r="AA27" s="61"/>
      <c r="AB27" s="61"/>
      <c r="AC27" s="61"/>
      <c r="AD27" s="63" t="s">
        <v>21</v>
      </c>
      <c r="AE27" s="61"/>
      <c r="AF27" s="61"/>
      <c r="AG27" s="61"/>
      <c r="AH27" s="63" t="s">
        <v>22</v>
      </c>
      <c r="AI27" s="61"/>
      <c r="AJ27" s="61"/>
      <c r="AK27" s="61"/>
      <c r="AL27" s="61"/>
      <c r="AM27" s="61"/>
      <c r="AN27" s="61"/>
      <c r="AO27" s="61"/>
      <c r="AP27" s="61"/>
      <c r="AQ27" s="61"/>
      <c r="AR27" s="61"/>
    </row>
    <row r="28" spans="4:53" ht="17.25" x14ac:dyDescent="0.25">
      <c r="D28" s="70">
        <v>91677073</v>
      </c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2"/>
      <c r="X28" s="64">
        <v>93077073</v>
      </c>
      <c r="Y28" s="61"/>
      <c r="Z28" s="61"/>
      <c r="AA28" s="61"/>
      <c r="AB28" s="61"/>
      <c r="AC28" s="61"/>
      <c r="AD28" s="64">
        <f>16930340.13+20506143.92+16420025.44</f>
        <v>53856509.489999995</v>
      </c>
      <c r="AE28" s="61"/>
      <c r="AF28" s="61"/>
      <c r="AG28" s="61"/>
      <c r="AH28" s="65">
        <f>+AD28/X28</f>
        <v>0.57862272366472023</v>
      </c>
      <c r="AI28" s="66"/>
      <c r="AJ28" s="66"/>
      <c r="AK28" s="66"/>
      <c r="AL28" s="66"/>
      <c r="AM28" s="66"/>
      <c r="AN28" s="66"/>
      <c r="AO28" s="66"/>
      <c r="AP28" s="66"/>
      <c r="AQ28" s="66"/>
      <c r="AR28" s="66"/>
    </row>
    <row r="29" spans="4:53" ht="17.25" x14ac:dyDescent="0.35">
      <c r="D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10"/>
      <c r="AV29" s="3"/>
    </row>
    <row r="30" spans="4:53" ht="14.65" customHeight="1" x14ac:dyDescent="0.25">
      <c r="D30" s="78" t="s">
        <v>39</v>
      </c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V30" s="3"/>
      <c r="AZ30" s="11"/>
      <c r="BA30" s="11"/>
    </row>
    <row r="31" spans="4:53" ht="14.65" customHeight="1" x14ac:dyDescent="0.25">
      <c r="D31" s="79" t="s">
        <v>73</v>
      </c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1"/>
      <c r="AM31" s="13"/>
      <c r="AN31" s="13"/>
      <c r="AO31" s="13"/>
      <c r="AP31" s="13"/>
      <c r="AQ31" s="13"/>
      <c r="AR31" s="13"/>
      <c r="AZ31" s="11"/>
      <c r="BA31" s="11"/>
    </row>
    <row r="32" spans="4:53" ht="14.25" customHeight="1" x14ac:dyDescent="0.25">
      <c r="D32" s="82" t="s">
        <v>18</v>
      </c>
      <c r="E32" s="61"/>
      <c r="F32" s="61"/>
      <c r="G32" s="61"/>
      <c r="H32" s="61"/>
      <c r="I32" s="61"/>
      <c r="J32" s="61"/>
      <c r="K32" s="61"/>
      <c r="L32" s="61"/>
      <c r="M32" s="82" t="s">
        <v>18</v>
      </c>
      <c r="N32" s="61"/>
      <c r="O32" s="61"/>
      <c r="P32" s="61"/>
      <c r="Q32" s="61"/>
      <c r="R32" s="61"/>
      <c r="S32" s="61"/>
      <c r="T32" s="60" t="s">
        <v>23</v>
      </c>
      <c r="U32" s="61"/>
      <c r="V32" s="61"/>
      <c r="W32" s="61"/>
      <c r="X32" s="61"/>
      <c r="Y32" s="61"/>
      <c r="Z32" s="61"/>
      <c r="AA32" s="60" t="s">
        <v>52</v>
      </c>
      <c r="AB32" s="61"/>
      <c r="AC32" s="61"/>
      <c r="AD32" s="61"/>
      <c r="AE32" s="60" t="s">
        <v>53</v>
      </c>
      <c r="AF32" s="61"/>
      <c r="AG32" s="61"/>
      <c r="AH32" s="61"/>
      <c r="AI32" s="60" t="s">
        <v>24</v>
      </c>
      <c r="AJ32" s="61"/>
      <c r="AK32" s="61"/>
      <c r="AL32" s="61"/>
      <c r="AM32" s="61"/>
      <c r="AN32" s="61"/>
      <c r="AO32" s="61"/>
      <c r="AP32" s="61"/>
      <c r="AQ32" s="61"/>
      <c r="AR32" s="61"/>
      <c r="AZ32" s="11"/>
      <c r="BA32" s="11"/>
    </row>
    <row r="33" spans="3:54" ht="48.95" customHeight="1" x14ac:dyDescent="0.25">
      <c r="D33" s="60" t="s">
        <v>25</v>
      </c>
      <c r="E33" s="61"/>
      <c r="F33" s="61"/>
      <c r="G33" s="61"/>
      <c r="H33" s="61"/>
      <c r="I33" s="61"/>
      <c r="J33" s="61"/>
      <c r="K33" s="61"/>
      <c r="L33" s="61"/>
      <c r="M33" s="60" t="s">
        <v>26</v>
      </c>
      <c r="N33" s="61"/>
      <c r="O33" s="61"/>
      <c r="P33" s="61"/>
      <c r="Q33" s="61"/>
      <c r="R33" s="61"/>
      <c r="S33" s="61"/>
      <c r="T33" s="60" t="s">
        <v>27</v>
      </c>
      <c r="U33" s="61"/>
      <c r="V33" s="61"/>
      <c r="W33" s="60" t="s">
        <v>28</v>
      </c>
      <c r="X33" s="61"/>
      <c r="Y33" s="61"/>
      <c r="Z33" s="61"/>
      <c r="AA33" s="60" t="s">
        <v>46</v>
      </c>
      <c r="AB33" s="61"/>
      <c r="AC33" s="60" t="s">
        <v>47</v>
      </c>
      <c r="AD33" s="61"/>
      <c r="AE33" s="60" t="s">
        <v>48</v>
      </c>
      <c r="AF33" s="61"/>
      <c r="AG33" s="60" t="s">
        <v>49</v>
      </c>
      <c r="AH33" s="61"/>
      <c r="AI33" s="60" t="s">
        <v>29</v>
      </c>
      <c r="AJ33" s="61"/>
      <c r="AK33" s="61"/>
      <c r="AL33" s="60" t="s">
        <v>30</v>
      </c>
      <c r="AM33" s="61"/>
      <c r="AN33" s="61"/>
      <c r="AO33" s="61"/>
      <c r="AP33" s="61"/>
      <c r="AQ33" s="61"/>
      <c r="AR33" s="61"/>
      <c r="AW33" s="3"/>
      <c r="AZ33" s="11"/>
      <c r="BA33" s="11"/>
      <c r="BB33" s="15"/>
    </row>
    <row r="34" spans="3:54" ht="118.5" customHeight="1" x14ac:dyDescent="0.25">
      <c r="D34" s="92" t="s">
        <v>44</v>
      </c>
      <c r="E34" s="93"/>
      <c r="F34" s="93"/>
      <c r="G34" s="93"/>
      <c r="H34" s="93"/>
      <c r="I34" s="93"/>
      <c r="J34" s="93"/>
      <c r="K34" s="93"/>
      <c r="L34" s="93"/>
      <c r="M34" s="94" t="s">
        <v>31</v>
      </c>
      <c r="N34" s="95"/>
      <c r="O34" s="95"/>
      <c r="P34" s="95"/>
      <c r="Q34" s="95"/>
      <c r="R34" s="95"/>
      <c r="S34" s="95"/>
      <c r="T34" s="96">
        <v>16</v>
      </c>
      <c r="U34" s="84"/>
      <c r="V34" s="84"/>
      <c r="W34" s="97">
        <f>+D28</f>
        <v>91677073</v>
      </c>
      <c r="X34" s="98"/>
      <c r="Y34" s="98"/>
      <c r="Z34" s="99"/>
      <c r="AA34" s="100" t="s">
        <v>74</v>
      </c>
      <c r="AB34" s="101"/>
      <c r="AC34" s="83">
        <v>22647550</v>
      </c>
      <c r="AD34" s="84"/>
      <c r="AE34" s="85">
        <v>5</v>
      </c>
      <c r="AF34" s="86"/>
      <c r="AG34" s="64">
        <v>16420025.439999999</v>
      </c>
      <c r="AH34" s="89"/>
      <c r="AI34" s="90">
        <f>+AE34/AA34</f>
        <v>0.83333333333333337</v>
      </c>
      <c r="AJ34" s="91"/>
      <c r="AK34" s="91"/>
      <c r="AL34" s="87">
        <f>+AG34/AC34</f>
        <v>0.72502435980933921</v>
      </c>
      <c r="AM34" s="88"/>
      <c r="AN34" s="88"/>
      <c r="AO34" s="88"/>
      <c r="AP34" s="88"/>
      <c r="AQ34" s="88"/>
      <c r="AR34" s="88"/>
      <c r="AV34" s="22"/>
      <c r="BB34" s="15"/>
    </row>
    <row r="35" spans="3:54" ht="25.5" customHeight="1" x14ac:dyDescent="0.25">
      <c r="D35" s="102" t="s">
        <v>54</v>
      </c>
      <c r="E35" s="102"/>
      <c r="F35" s="102"/>
      <c r="G35" s="102"/>
      <c r="H35" s="102"/>
      <c r="I35" s="102"/>
      <c r="J35" s="102"/>
      <c r="K35" s="102"/>
      <c r="L35" s="102"/>
      <c r="AF35" s="12"/>
      <c r="AG35" s="12"/>
      <c r="AK35" s="4"/>
      <c r="AL35" s="3"/>
      <c r="AV35" s="20"/>
      <c r="AX35" s="5"/>
    </row>
    <row r="36" spans="3:54" x14ac:dyDescent="0.25">
      <c r="AK36" s="11"/>
      <c r="AV36" s="4"/>
    </row>
    <row r="37" spans="3:54" ht="17.100000000000001" customHeight="1" x14ac:dyDescent="0.25">
      <c r="D37" s="51" t="s">
        <v>56</v>
      </c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V37" s="14"/>
    </row>
    <row r="38" spans="3:54" x14ac:dyDescent="0.25">
      <c r="AV38" s="21"/>
    </row>
    <row r="39" spans="3:54" ht="29.45" customHeight="1" x14ac:dyDescent="0.25">
      <c r="L39" s="103" t="s">
        <v>32</v>
      </c>
      <c r="M39" s="40"/>
      <c r="N39" s="40"/>
      <c r="O39" s="40"/>
      <c r="P39" s="40"/>
      <c r="Q39" s="40"/>
      <c r="R39" s="40"/>
      <c r="S39" s="40"/>
      <c r="T39" s="40"/>
      <c r="V39" s="103" t="s">
        <v>38</v>
      </c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V39" s="19"/>
    </row>
    <row r="40" spans="3:54" ht="18" customHeight="1" x14ac:dyDescent="0.25">
      <c r="L40" s="52" t="s">
        <v>33</v>
      </c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</row>
    <row r="41" spans="3:54" ht="100.5" customHeight="1" x14ac:dyDescent="0.25">
      <c r="L41" s="62" t="s">
        <v>41</v>
      </c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V41" s="21"/>
    </row>
    <row r="42" spans="3:54" ht="75" customHeight="1" x14ac:dyDescent="0.25">
      <c r="L42" s="62" t="s">
        <v>75</v>
      </c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</row>
    <row r="43" spans="3:54" ht="21.75" customHeight="1" x14ac:dyDescent="0.25">
      <c r="L43" s="52" t="s">
        <v>34</v>
      </c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</row>
    <row r="44" spans="3:54" ht="65.25" customHeight="1" x14ac:dyDescent="0.25">
      <c r="L44" s="106" t="s">
        <v>98</v>
      </c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</row>
    <row r="45" spans="3:54" ht="51.75" customHeight="1" x14ac:dyDescent="0.25">
      <c r="K45" s="104" t="s">
        <v>76</v>
      </c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</row>
    <row r="46" spans="3:54" ht="12.75" customHeight="1" x14ac:dyDescent="0.25">
      <c r="C46" s="51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</row>
    <row r="47" spans="3:54" ht="16.5" x14ac:dyDescent="0.25">
      <c r="F47" s="23"/>
      <c r="G47" s="23"/>
      <c r="H47" s="23"/>
      <c r="I47" s="23"/>
      <c r="J47" s="23"/>
      <c r="K47" s="23"/>
      <c r="L47" s="25">
        <f>AC34</f>
        <v>22647550</v>
      </c>
      <c r="M47" s="26"/>
      <c r="N47" s="26" t="s">
        <v>59</v>
      </c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42">
        <f>L56/L49</f>
        <v>0.79592877591156375</v>
      </c>
      <c r="AE47" s="23"/>
      <c r="AF47" s="23"/>
      <c r="AG47" s="23"/>
      <c r="AH47" s="23"/>
      <c r="AI47" s="23"/>
      <c r="AJ47" s="23"/>
      <c r="AK47" s="23"/>
      <c r="AL47" s="23"/>
      <c r="AW47" s="11"/>
    </row>
    <row r="48" spans="3:54" ht="16.5" x14ac:dyDescent="0.25">
      <c r="E48" s="24"/>
      <c r="F48" s="23"/>
      <c r="G48" s="23"/>
      <c r="H48" s="23"/>
      <c r="I48" s="23"/>
      <c r="J48" s="23"/>
      <c r="K48" s="23"/>
      <c r="L48" s="25">
        <f>AG34</f>
        <v>16420025.439999999</v>
      </c>
      <c r="M48" s="26"/>
      <c r="N48" s="26" t="s">
        <v>60</v>
      </c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42"/>
      <c r="AE48" s="23"/>
      <c r="AF48" s="24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W48" s="11"/>
    </row>
    <row r="49" spans="5:53" ht="16.5" x14ac:dyDescent="0.25">
      <c r="E49" s="24"/>
      <c r="F49" s="23"/>
      <c r="G49" s="23"/>
      <c r="H49" s="23"/>
      <c r="I49" s="23"/>
      <c r="J49" s="23"/>
      <c r="K49" s="23"/>
      <c r="L49" s="27">
        <f>L47-L48</f>
        <v>6227524.5600000005</v>
      </c>
      <c r="M49" s="33">
        <f>L49/L47</f>
        <v>0.27497564019066084</v>
      </c>
      <c r="N49" s="26" t="s">
        <v>77</v>
      </c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42"/>
      <c r="AE49" s="23"/>
      <c r="AF49" s="24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W49" s="11"/>
    </row>
    <row r="50" spans="5:53" ht="60" customHeight="1" x14ac:dyDescent="0.25">
      <c r="E50" s="24"/>
      <c r="F50" s="23"/>
      <c r="G50" s="23"/>
      <c r="H50" s="23"/>
      <c r="I50" s="23"/>
      <c r="J50" s="23"/>
      <c r="K50" s="23"/>
      <c r="L50" s="25">
        <v>3600000</v>
      </c>
      <c r="M50" s="26" t="s">
        <v>78</v>
      </c>
      <c r="N50" s="46" t="s">
        <v>79</v>
      </c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8"/>
      <c r="AC50" s="26"/>
      <c r="AD50" s="42"/>
      <c r="AE50" s="23"/>
      <c r="AF50" s="24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W50" s="11"/>
      <c r="AX50" s="4"/>
      <c r="AZ50" s="15"/>
    </row>
    <row r="51" spans="5:53" ht="60" customHeight="1" x14ac:dyDescent="0.25">
      <c r="E51" s="24"/>
      <c r="F51" s="23"/>
      <c r="G51" s="23"/>
      <c r="H51" s="23"/>
      <c r="I51" s="23"/>
      <c r="J51" s="23"/>
      <c r="K51" s="23"/>
      <c r="L51" s="25">
        <v>245000</v>
      </c>
      <c r="M51" s="26" t="s">
        <v>64</v>
      </c>
      <c r="N51" s="37" t="s">
        <v>80</v>
      </c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29"/>
      <c r="AD51" s="42"/>
      <c r="AE51" s="23"/>
      <c r="AF51" s="24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W51" s="11"/>
      <c r="AZ51" s="4"/>
    </row>
    <row r="52" spans="5:53" ht="33" customHeight="1" x14ac:dyDescent="0.25">
      <c r="E52" s="24"/>
      <c r="F52" s="23"/>
      <c r="G52" s="23"/>
      <c r="H52" s="23"/>
      <c r="I52" s="23"/>
      <c r="J52" s="23"/>
      <c r="K52" s="23"/>
      <c r="L52" s="25">
        <v>400000</v>
      </c>
      <c r="M52" s="26" t="s">
        <v>81</v>
      </c>
      <c r="N52" s="37" t="s">
        <v>82</v>
      </c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29"/>
      <c r="AD52" s="42"/>
      <c r="AE52" s="23"/>
      <c r="AF52" s="24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W52" s="16"/>
    </row>
    <row r="53" spans="5:53" ht="33" customHeight="1" x14ac:dyDescent="0.25">
      <c r="E53" s="24"/>
      <c r="F53" s="23"/>
      <c r="G53" s="23"/>
      <c r="H53" s="23"/>
      <c r="I53" s="23"/>
      <c r="J53" s="23"/>
      <c r="K53" s="23"/>
      <c r="L53" s="25">
        <v>190000</v>
      </c>
      <c r="M53" s="26" t="s">
        <v>83</v>
      </c>
      <c r="N53" s="46" t="s">
        <v>84</v>
      </c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8"/>
      <c r="AC53" s="29"/>
      <c r="AD53" s="42"/>
      <c r="AE53" s="23"/>
      <c r="AF53" s="24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W53" s="16"/>
    </row>
    <row r="54" spans="5:53" ht="37.5" customHeight="1" x14ac:dyDescent="0.25">
      <c r="E54" s="24"/>
      <c r="F54" s="23"/>
      <c r="G54" s="23"/>
      <c r="H54" s="23"/>
      <c r="I54" s="23"/>
      <c r="J54" s="23"/>
      <c r="K54" s="23"/>
      <c r="L54" s="25">
        <v>371666</v>
      </c>
      <c r="M54" s="26" t="s">
        <v>85</v>
      </c>
      <c r="N54" s="46" t="s">
        <v>86</v>
      </c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8"/>
      <c r="AC54" s="29"/>
      <c r="AD54" s="42"/>
      <c r="AE54" s="23"/>
      <c r="AF54" s="24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W54" s="16"/>
    </row>
    <row r="55" spans="5:53" ht="37.5" customHeight="1" x14ac:dyDescent="0.25">
      <c r="E55" s="24"/>
      <c r="F55" s="23"/>
      <c r="G55" s="23"/>
      <c r="H55" s="23"/>
      <c r="I55" s="23"/>
      <c r="J55" s="23"/>
      <c r="K55" s="23"/>
      <c r="L55" s="25">
        <v>150000</v>
      </c>
      <c r="M55" s="26" t="s">
        <v>61</v>
      </c>
      <c r="N55" s="46" t="s">
        <v>87</v>
      </c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8"/>
      <c r="AC55" s="29"/>
      <c r="AD55" s="42"/>
      <c r="AE55" s="23"/>
      <c r="AF55" s="24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W55" s="16"/>
    </row>
    <row r="56" spans="5:53" ht="16.5" x14ac:dyDescent="0.25">
      <c r="E56" s="24"/>
      <c r="F56" s="23"/>
      <c r="G56" s="23"/>
      <c r="H56" s="23"/>
      <c r="I56" s="23"/>
      <c r="J56" s="23"/>
      <c r="K56" s="23"/>
      <c r="L56" s="30">
        <f>SUM(L50:L55)</f>
        <v>4956666</v>
      </c>
      <c r="M56" s="26"/>
      <c r="N56" s="43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5"/>
      <c r="AC56" s="29"/>
      <c r="AD56" s="42"/>
      <c r="AE56" s="23"/>
      <c r="AF56" s="24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W56" s="16"/>
    </row>
    <row r="57" spans="5:53" ht="16.5" x14ac:dyDescent="0.25">
      <c r="E57" s="24"/>
      <c r="F57" s="23"/>
      <c r="G57" s="23"/>
      <c r="H57" s="23"/>
      <c r="I57" s="23"/>
      <c r="J57" s="23"/>
      <c r="K57" s="23"/>
      <c r="L57" s="23"/>
      <c r="M57" s="23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23"/>
      <c r="AE57" s="23"/>
      <c r="AF57" s="24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W57" s="11"/>
    </row>
    <row r="58" spans="5:53" ht="60" customHeight="1" x14ac:dyDescent="0.25">
      <c r="E58" s="24"/>
      <c r="F58" s="23"/>
      <c r="G58" s="23"/>
      <c r="H58" s="23"/>
      <c r="I58" s="23"/>
      <c r="J58" s="23"/>
      <c r="K58" s="23"/>
      <c r="L58" s="25">
        <v>513000</v>
      </c>
      <c r="M58" s="26" t="s">
        <v>66</v>
      </c>
      <c r="N58" s="37" t="s">
        <v>93</v>
      </c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29"/>
      <c r="AD58" s="42">
        <f>L64/L49</f>
        <v>0.18801347930773957</v>
      </c>
      <c r="AE58" s="23"/>
      <c r="AF58" s="24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W58" s="16"/>
      <c r="BA58" s="15"/>
    </row>
    <row r="59" spans="5:53" ht="60" customHeight="1" x14ac:dyDescent="0.25">
      <c r="E59" s="24"/>
      <c r="F59" s="23"/>
      <c r="G59" s="23"/>
      <c r="H59" s="23"/>
      <c r="I59" s="23"/>
      <c r="J59" s="23"/>
      <c r="K59" s="23"/>
      <c r="L59" s="25">
        <v>103000</v>
      </c>
      <c r="M59" s="26" t="s">
        <v>88</v>
      </c>
      <c r="N59" s="37" t="s">
        <v>89</v>
      </c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29"/>
      <c r="AD59" s="42"/>
      <c r="AE59" s="23"/>
      <c r="AF59" s="24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W59" s="11"/>
    </row>
    <row r="60" spans="5:53" ht="60" customHeight="1" x14ac:dyDescent="0.25">
      <c r="E60" s="24"/>
      <c r="F60" s="23"/>
      <c r="G60" s="23"/>
      <c r="H60" s="23"/>
      <c r="I60" s="23"/>
      <c r="J60" s="23"/>
      <c r="K60" s="23"/>
      <c r="L60" s="25">
        <v>103000</v>
      </c>
      <c r="M60" s="26" t="s">
        <v>88</v>
      </c>
      <c r="N60" s="37" t="s">
        <v>89</v>
      </c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29"/>
      <c r="AD60" s="42"/>
      <c r="AE60" s="23"/>
      <c r="AF60" s="24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W60" s="16"/>
    </row>
    <row r="61" spans="5:53" ht="60" customHeight="1" x14ac:dyDescent="0.25">
      <c r="E61" s="24"/>
      <c r="F61" s="23"/>
      <c r="G61" s="23"/>
      <c r="H61" s="23"/>
      <c r="I61" s="23"/>
      <c r="J61" s="23"/>
      <c r="K61" s="23"/>
      <c r="L61" s="25">
        <v>156858.56</v>
      </c>
      <c r="M61" s="26" t="s">
        <v>90</v>
      </c>
      <c r="N61" s="46" t="s">
        <v>92</v>
      </c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8"/>
      <c r="AC61" s="29"/>
      <c r="AD61" s="42"/>
      <c r="AE61" s="23"/>
      <c r="AF61" s="24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W61" s="16"/>
    </row>
    <row r="62" spans="5:53" ht="60" customHeight="1" x14ac:dyDescent="0.25">
      <c r="E62" s="24"/>
      <c r="F62" s="23"/>
      <c r="G62" s="23"/>
      <c r="H62" s="23"/>
      <c r="I62" s="23"/>
      <c r="J62" s="23"/>
      <c r="K62" s="23"/>
      <c r="L62" s="25">
        <v>50000</v>
      </c>
      <c r="M62" s="26" t="s">
        <v>68</v>
      </c>
      <c r="N62" s="46" t="s">
        <v>94</v>
      </c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8"/>
      <c r="AC62" s="29"/>
      <c r="AD62" s="42"/>
      <c r="AE62" s="23"/>
      <c r="AF62" s="24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W62" s="16"/>
    </row>
    <row r="63" spans="5:53" ht="60" customHeight="1" x14ac:dyDescent="0.25">
      <c r="E63" s="24"/>
      <c r="F63" s="23"/>
      <c r="G63" s="23"/>
      <c r="H63" s="23"/>
      <c r="I63" s="23"/>
      <c r="J63" s="23"/>
      <c r="K63" s="23"/>
      <c r="L63" s="25">
        <v>245000</v>
      </c>
      <c r="M63" s="26" t="s">
        <v>91</v>
      </c>
      <c r="N63" s="46" t="s">
        <v>95</v>
      </c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8"/>
      <c r="AC63" s="29"/>
      <c r="AD63" s="42"/>
      <c r="AE63" s="23"/>
      <c r="AF63" s="24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W63" s="16"/>
    </row>
    <row r="64" spans="5:53" ht="16.5" x14ac:dyDescent="0.25">
      <c r="E64" s="24"/>
      <c r="F64" s="23"/>
      <c r="G64" s="23"/>
      <c r="H64" s="23"/>
      <c r="I64" s="23"/>
      <c r="J64" s="23"/>
      <c r="K64" s="23"/>
      <c r="L64" s="30">
        <f>SUM(L58:L63)</f>
        <v>1170858.56</v>
      </c>
      <c r="M64" s="26"/>
      <c r="N64" s="43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5"/>
      <c r="AC64" s="26"/>
      <c r="AD64" s="42"/>
      <c r="AE64" s="23"/>
      <c r="AF64" s="24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W64" s="16"/>
    </row>
    <row r="65" spans="5:55" ht="16.5" x14ac:dyDescent="0.25">
      <c r="E65" s="24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4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W65" s="11"/>
    </row>
    <row r="66" spans="5:55" ht="30.75" customHeight="1" x14ac:dyDescent="0.25">
      <c r="E66" s="24"/>
      <c r="F66" s="23"/>
      <c r="G66" s="23"/>
      <c r="H66" s="23"/>
      <c r="I66" s="23"/>
      <c r="J66" s="23"/>
      <c r="K66" s="23"/>
      <c r="L66" s="30">
        <v>100000</v>
      </c>
      <c r="M66" s="26" t="s">
        <v>96</v>
      </c>
      <c r="N66" s="37" t="s">
        <v>97</v>
      </c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4"/>
      <c r="AD66" s="36">
        <f>L66/L49</f>
        <v>1.6057744780696617E-2</v>
      </c>
      <c r="AE66" s="23"/>
      <c r="AF66" s="24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W66" s="16"/>
    </row>
    <row r="67" spans="5:55" ht="16.5" x14ac:dyDescent="0.25">
      <c r="E67" s="24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35"/>
      <c r="AE67" s="23"/>
      <c r="AF67" s="24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W67" s="16"/>
    </row>
    <row r="68" spans="5:55" ht="16.5" x14ac:dyDescent="0.25">
      <c r="E68" s="24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35"/>
      <c r="AE68" s="23"/>
      <c r="AF68" s="24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W68" s="16"/>
    </row>
    <row r="69" spans="5:55" ht="16.5" x14ac:dyDescent="0.25">
      <c r="E69" s="24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35"/>
      <c r="AE69" s="23"/>
      <c r="AF69" s="24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W69" s="11"/>
    </row>
    <row r="70" spans="5:55" ht="16.5" x14ac:dyDescent="0.25">
      <c r="E70" s="24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35"/>
      <c r="AE70" s="23"/>
      <c r="AF70" s="24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W70" s="16"/>
    </row>
    <row r="71" spans="5:55" ht="16.5" x14ac:dyDescent="0.25">
      <c r="E71" s="24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35"/>
      <c r="AE71" s="23"/>
      <c r="AF71" s="24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W71" s="11"/>
    </row>
    <row r="72" spans="5:55" ht="16.5" x14ac:dyDescent="0.25">
      <c r="E72" s="24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35"/>
      <c r="AE72" s="23"/>
      <c r="AF72" s="24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W72" s="11"/>
    </row>
    <row r="73" spans="5:55" ht="16.5" x14ac:dyDescent="0.25">
      <c r="E73" s="24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4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</row>
    <row r="74" spans="5:55" ht="82.5" customHeight="1" x14ac:dyDescent="0.25">
      <c r="E74" s="24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4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W74" s="49"/>
      <c r="AX74" s="49"/>
      <c r="AY74" s="49"/>
      <c r="AZ74" s="49"/>
      <c r="BA74" s="49"/>
      <c r="BB74" s="49"/>
      <c r="BC74" s="49"/>
    </row>
    <row r="75" spans="5:55" ht="39.75" customHeight="1" x14ac:dyDescent="0.25">
      <c r="E75" s="24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4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W75" s="50"/>
      <c r="AX75" s="50"/>
      <c r="AY75" s="50"/>
      <c r="AZ75" s="50"/>
      <c r="BA75" s="50"/>
      <c r="BB75" s="50"/>
      <c r="BC75" s="50"/>
    </row>
    <row r="76" spans="5:55" ht="16.5" x14ac:dyDescent="0.25">
      <c r="E76" s="24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4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</row>
    <row r="77" spans="5:55" ht="16.5" x14ac:dyDescent="0.25">
      <c r="E77" s="24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4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</row>
    <row r="78" spans="5:55" ht="16.5" x14ac:dyDescent="0.25">
      <c r="E78" s="24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4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</row>
    <row r="79" spans="5:55" ht="16.5" x14ac:dyDescent="0.25">
      <c r="E79" s="24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4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</row>
    <row r="80" spans="5:55" ht="16.5" x14ac:dyDescent="0.25">
      <c r="E80" s="24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4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</row>
    <row r="81" spans="5:46" ht="16.5" x14ac:dyDescent="0.25">
      <c r="E81" s="24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4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</row>
    <row r="82" spans="5:46" ht="16.5" x14ac:dyDescent="0.25">
      <c r="E82" s="24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4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</row>
    <row r="83" spans="5:46" ht="16.5" x14ac:dyDescent="0.25">
      <c r="E83" s="24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4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</row>
    <row r="84" spans="5:46" ht="16.5" x14ac:dyDescent="0.25">
      <c r="E84" s="24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4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</row>
    <row r="85" spans="5:46" ht="16.5" x14ac:dyDescent="0.25">
      <c r="E85" s="24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4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</row>
    <row r="86" spans="5:46" ht="16.5" x14ac:dyDescent="0.25">
      <c r="E86" s="24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4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</row>
    <row r="87" spans="5:46" ht="16.5" x14ac:dyDescent="0.25">
      <c r="E87" s="24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4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</row>
    <row r="88" spans="5:46" ht="16.5" x14ac:dyDescent="0.25">
      <c r="E88" s="24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4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</row>
    <row r="89" spans="5:46" ht="16.5" x14ac:dyDescent="0.25">
      <c r="E89" s="24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4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</row>
    <row r="90" spans="5:46" ht="16.5" x14ac:dyDescent="0.25">
      <c r="E90" s="24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4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</row>
    <row r="91" spans="5:46" ht="16.5" x14ac:dyDescent="0.25">
      <c r="E91" s="24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4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</row>
    <row r="92" spans="5:46" ht="16.5" x14ac:dyDescent="0.25">
      <c r="E92" s="24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4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</row>
    <row r="93" spans="5:46" ht="16.5" x14ac:dyDescent="0.25">
      <c r="E93" s="24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4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</row>
  </sheetData>
  <mergeCells count="96">
    <mergeCell ref="L42:AS42"/>
    <mergeCell ref="K45:AT45"/>
    <mergeCell ref="C46:AS46"/>
    <mergeCell ref="L43:AT43"/>
    <mergeCell ref="L44:AL44"/>
    <mergeCell ref="D35:L35"/>
    <mergeCell ref="L41:AL41"/>
    <mergeCell ref="L39:T39"/>
    <mergeCell ref="V39:AR39"/>
    <mergeCell ref="D37:AR37"/>
    <mergeCell ref="L40:AR40"/>
    <mergeCell ref="D34:L34"/>
    <mergeCell ref="M34:S34"/>
    <mergeCell ref="T34:V34"/>
    <mergeCell ref="W34:Z34"/>
    <mergeCell ref="AA34:AB34"/>
    <mergeCell ref="D33:L33"/>
    <mergeCell ref="M33:S33"/>
    <mergeCell ref="T33:V33"/>
    <mergeCell ref="W33:Z33"/>
    <mergeCell ref="AA33:AB33"/>
    <mergeCell ref="AI33:AK33"/>
    <mergeCell ref="AL33:AR33"/>
    <mergeCell ref="AC34:AD34"/>
    <mergeCell ref="AE34:AF34"/>
    <mergeCell ref="AC33:AD33"/>
    <mergeCell ref="AE33:AF33"/>
    <mergeCell ref="AG33:AH33"/>
    <mergeCell ref="AL34:AR34"/>
    <mergeCell ref="AG34:AH34"/>
    <mergeCell ref="AI34:AK34"/>
    <mergeCell ref="T32:Z32"/>
    <mergeCell ref="AA32:AD32"/>
    <mergeCell ref="AE32:AH32"/>
    <mergeCell ref="D32:L32"/>
    <mergeCell ref="M32:S32"/>
    <mergeCell ref="AI32:AR32"/>
    <mergeCell ref="J20:AP20"/>
    <mergeCell ref="J21:AR21"/>
    <mergeCell ref="X27:AC27"/>
    <mergeCell ref="AD27:AG27"/>
    <mergeCell ref="AH27:AR27"/>
    <mergeCell ref="X28:AC28"/>
    <mergeCell ref="AD28:AG28"/>
    <mergeCell ref="AH28:AR28"/>
    <mergeCell ref="D26:AR26"/>
    <mergeCell ref="D27:W27"/>
    <mergeCell ref="D28:W28"/>
    <mergeCell ref="D23:AR23"/>
    <mergeCell ref="D25:AL25"/>
    <mergeCell ref="D30:AR30"/>
    <mergeCell ref="D31:AL31"/>
    <mergeCell ref="D7:AP7"/>
    <mergeCell ref="J17:X17"/>
    <mergeCell ref="Z17:AP17"/>
    <mergeCell ref="J18:AP18"/>
    <mergeCell ref="J19:AP19"/>
    <mergeCell ref="C9:AP9"/>
    <mergeCell ref="B1:AM1"/>
    <mergeCell ref="B3:O3"/>
    <mergeCell ref="R3:AL3"/>
    <mergeCell ref="B4:O4"/>
    <mergeCell ref="P4:AO4"/>
    <mergeCell ref="D2:AL2"/>
    <mergeCell ref="AW74:BC74"/>
    <mergeCell ref="AW75:BC75"/>
    <mergeCell ref="B8:AM8"/>
    <mergeCell ref="C10:AP10"/>
    <mergeCell ref="E11:AP11"/>
    <mergeCell ref="I12:N12"/>
    <mergeCell ref="S12:AP12"/>
    <mergeCell ref="I13:N13"/>
    <mergeCell ref="Q13:AO13"/>
    <mergeCell ref="I14:AO14"/>
    <mergeCell ref="G15:AO15"/>
    <mergeCell ref="E16:AP16"/>
    <mergeCell ref="N55:AB55"/>
    <mergeCell ref="N61:AB61"/>
    <mergeCell ref="N62:AB62"/>
    <mergeCell ref="N63:AB63"/>
    <mergeCell ref="N66:AB66"/>
    <mergeCell ref="B5:O5"/>
    <mergeCell ref="P5:AM5"/>
    <mergeCell ref="C6:AM6"/>
    <mergeCell ref="N60:AB60"/>
    <mergeCell ref="AD47:AD56"/>
    <mergeCell ref="AD58:AD64"/>
    <mergeCell ref="N56:AB56"/>
    <mergeCell ref="N64:AB64"/>
    <mergeCell ref="N51:AB51"/>
    <mergeCell ref="N52:AB52"/>
    <mergeCell ref="N58:AB58"/>
    <mergeCell ref="N59:AB59"/>
    <mergeCell ref="N50:AB50"/>
    <mergeCell ref="N53:AB53"/>
    <mergeCell ref="N54:AB54"/>
  </mergeCells>
  <pageMargins left="0.5" right="0" top="0.19685" bottom="0.790599606299213" header="0.19685" footer="0.19685"/>
  <pageSetup scale="57" orientation="portrait" r:id="rId1"/>
  <headerFooter alignWithMargins="0"/>
  <rowBreaks count="1" manualBreakCount="1">
    <brk id="42" max="46" man="1"/>
  </rowBreaks>
  <colBreaks count="1" manualBreakCount="1">
    <brk id="38" max="69" man="1"/>
  </colBreaks>
  <ignoredErrors>
    <ignoredError sqref="L47:M4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F96CC-A0AE-4222-8293-4C442C0EAF30}">
  <dimension ref="A1:AA87"/>
  <sheetViews>
    <sheetView topLeftCell="A30" zoomScale="85" zoomScaleNormal="85" workbookViewId="0">
      <selection activeCell="L34" sqref="L34:O34"/>
    </sheetView>
  </sheetViews>
  <sheetFormatPr defaultRowHeight="15" x14ac:dyDescent="0.25"/>
  <cols>
    <col min="1" max="1" width="16" style="1" bestFit="1" customWidth="1"/>
    <col min="2" max="2" width="10.85546875" style="1" customWidth="1"/>
    <col min="3" max="3" width="25" style="1" customWidth="1"/>
    <col min="4" max="6" width="0" style="1" hidden="1" customWidth="1"/>
    <col min="7" max="7" width="0.140625" style="1" customWidth="1"/>
    <col min="8" max="8" width="2.5703125" style="1" customWidth="1"/>
    <col min="9" max="9" width="7.5703125" style="1" customWidth="1"/>
    <col min="10" max="10" width="0" style="1" hidden="1" customWidth="1"/>
    <col min="11" max="11" width="0.140625" style="1" hidden="1" customWidth="1"/>
    <col min="12" max="12" width="2.85546875" style="1" hidden="1" customWidth="1"/>
    <col min="13" max="13" width="3.140625" style="1" hidden="1" customWidth="1"/>
    <col min="14" max="14" width="2.7109375" style="1" hidden="1" customWidth="1"/>
    <col min="15" max="15" width="15.140625" style="1" customWidth="1"/>
    <col min="16" max="16" width="2.140625" style="1" customWidth="1"/>
    <col min="17" max="17" width="13.28515625" style="1" customWidth="1"/>
    <col min="18" max="18" width="2.7109375" style="1" customWidth="1"/>
    <col min="19" max="19" width="12.140625" style="1" customWidth="1"/>
    <col min="20" max="20" width="1.42578125" style="1" customWidth="1"/>
    <col min="21" max="21" width="14.28515625" style="1" bestFit="1" customWidth="1"/>
    <col min="22" max="22" width="13.28515625" style="1" customWidth="1"/>
    <col min="23" max="23" width="1.140625" style="1" customWidth="1"/>
    <col min="24" max="24" width="3.85546875" style="1" customWidth="1"/>
    <col min="25" max="25" width="0.28515625" style="1" customWidth="1"/>
    <col min="26" max="26" width="6.85546875" style="1" customWidth="1"/>
    <col min="27" max="27" width="15.28515625" style="1" customWidth="1"/>
    <col min="28" max="16384" width="9.140625" style="32"/>
  </cols>
  <sheetData>
    <row r="1" spans="1:27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</row>
    <row r="2" spans="1:27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</row>
    <row r="3" spans="1:27" x14ac:dyDescent="0.25">
      <c r="A3" s="32"/>
      <c r="B3" s="32"/>
      <c r="C3" s="32"/>
      <c r="D3" s="32"/>
      <c r="G3" s="39" t="s">
        <v>1</v>
      </c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</row>
    <row r="4" spans="1:27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</row>
    <row r="5" spans="1:27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</row>
    <row r="6" spans="1:27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7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</row>
    <row r="8" spans="1:27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</row>
    <row r="9" spans="1:27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</row>
    <row r="10" spans="1:27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</row>
    <row r="11" spans="1:27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</row>
    <row r="12" spans="1:27" x14ac:dyDescent="0.25">
      <c r="A12" s="32"/>
      <c r="B12" s="32"/>
      <c r="C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</row>
    <row r="13" spans="1:27" x14ac:dyDescent="0.25">
      <c r="A13" s="32"/>
      <c r="B13" s="32"/>
      <c r="C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</row>
    <row r="14" spans="1:27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</row>
    <row r="15" spans="1:27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</row>
    <row r="16" spans="1:27" x14ac:dyDescent="0.2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</row>
    <row r="17" spans="1:27" x14ac:dyDescent="0.2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</row>
    <row r="18" spans="1:27" x14ac:dyDescent="0.2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</row>
    <row r="19" spans="1:27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</row>
    <row r="20" spans="1:27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</row>
    <row r="21" spans="1:27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</row>
    <row r="23" spans="1:27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</row>
    <row r="25" spans="1:27" x14ac:dyDescent="0.2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</row>
    <row r="26" spans="1:27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</row>
    <row r="27" spans="1:27" ht="17.25" x14ac:dyDescent="0.25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63" t="s">
        <v>20</v>
      </c>
      <c r="N27" s="61"/>
      <c r="O27" s="61"/>
      <c r="P27" s="61"/>
      <c r="Q27" s="61"/>
      <c r="R27" s="61"/>
      <c r="S27" s="63" t="s">
        <v>21</v>
      </c>
      <c r="T27" s="61"/>
      <c r="U27" s="61"/>
      <c r="V27" s="61"/>
      <c r="W27" s="32"/>
      <c r="X27" s="32"/>
      <c r="Y27" s="32"/>
      <c r="Z27" s="32"/>
      <c r="AA27" s="32"/>
    </row>
    <row r="28" spans="1:27" ht="17.25" x14ac:dyDescent="0.2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64">
        <v>93077073</v>
      </c>
      <c r="N28" s="61"/>
      <c r="O28" s="61"/>
      <c r="P28" s="61"/>
      <c r="Q28" s="61"/>
      <c r="R28" s="61"/>
      <c r="S28" s="64">
        <f>16930340.13+20506143.92+16420025.44</f>
        <v>53856509.489999995</v>
      </c>
      <c r="T28" s="61"/>
      <c r="U28" s="61"/>
      <c r="V28" s="61"/>
      <c r="W28" s="32"/>
      <c r="X28" s="32"/>
      <c r="Y28" s="32"/>
      <c r="Z28" s="32"/>
      <c r="AA28" s="32"/>
    </row>
    <row r="29" spans="1:27" ht="17.25" x14ac:dyDescent="0.3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 spans="1:27" x14ac:dyDescent="0.2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</row>
    <row r="31" spans="1:27" x14ac:dyDescent="0.2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</row>
    <row r="32" spans="1:27" ht="31.5" customHeight="1" x14ac:dyDescent="0.25">
      <c r="A32" s="32"/>
      <c r="B32" s="82" t="s">
        <v>18</v>
      </c>
      <c r="C32" s="61"/>
      <c r="D32" s="61"/>
      <c r="E32" s="61"/>
      <c r="F32" s="61"/>
      <c r="G32" s="61"/>
      <c r="H32" s="61"/>
      <c r="I32" s="60" t="s">
        <v>23</v>
      </c>
      <c r="J32" s="61"/>
      <c r="K32" s="61"/>
      <c r="L32" s="61"/>
      <c r="M32" s="61"/>
      <c r="N32" s="61"/>
      <c r="O32" s="61"/>
      <c r="P32" s="60" t="s">
        <v>52</v>
      </c>
      <c r="Q32" s="61"/>
      <c r="R32" s="61"/>
      <c r="S32" s="61"/>
      <c r="T32" s="60" t="s">
        <v>53</v>
      </c>
      <c r="U32" s="61"/>
      <c r="V32" s="61"/>
      <c r="W32" s="61"/>
      <c r="X32" s="32"/>
      <c r="Y32" s="32"/>
      <c r="Z32" s="32"/>
      <c r="AA32" s="32"/>
    </row>
    <row r="33" spans="1:27" ht="31.5" customHeight="1" x14ac:dyDescent="0.25">
      <c r="A33" s="32"/>
      <c r="B33" s="60" t="s">
        <v>26</v>
      </c>
      <c r="C33" s="61"/>
      <c r="D33" s="61"/>
      <c r="E33" s="61"/>
      <c r="F33" s="61"/>
      <c r="G33" s="61"/>
      <c r="H33" s="61"/>
      <c r="I33" s="60" t="s">
        <v>27</v>
      </c>
      <c r="J33" s="61"/>
      <c r="K33" s="61"/>
      <c r="L33" s="60" t="s">
        <v>28</v>
      </c>
      <c r="M33" s="61"/>
      <c r="N33" s="61"/>
      <c r="O33" s="61"/>
      <c r="P33" s="60" t="s">
        <v>46</v>
      </c>
      <c r="Q33" s="61"/>
      <c r="R33" s="60" t="s">
        <v>47</v>
      </c>
      <c r="S33" s="61"/>
      <c r="T33" s="60" t="s">
        <v>48</v>
      </c>
      <c r="U33" s="61"/>
      <c r="V33" s="60" t="s">
        <v>49</v>
      </c>
      <c r="W33" s="61"/>
      <c r="X33" s="60" t="s">
        <v>29</v>
      </c>
      <c r="Y33" s="61"/>
      <c r="Z33" s="61"/>
      <c r="AA33" s="32"/>
    </row>
    <row r="34" spans="1:27" ht="31.5" customHeight="1" x14ac:dyDescent="0.25">
      <c r="A34" s="32"/>
      <c r="B34" s="94" t="s">
        <v>31</v>
      </c>
      <c r="C34" s="95"/>
      <c r="D34" s="95"/>
      <c r="E34" s="95"/>
      <c r="F34" s="95"/>
      <c r="G34" s="95"/>
      <c r="H34" s="95"/>
      <c r="I34" s="96">
        <v>16</v>
      </c>
      <c r="J34" s="84"/>
      <c r="K34" s="84"/>
      <c r="L34" s="97" t="e">
        <f>+#REF!</f>
        <v>#REF!</v>
      </c>
      <c r="M34" s="98"/>
      <c r="N34" s="98"/>
      <c r="O34" s="99"/>
      <c r="P34" s="108" t="s">
        <v>74</v>
      </c>
      <c r="Q34" s="109"/>
      <c r="R34" s="83">
        <v>22647550</v>
      </c>
      <c r="S34" s="84"/>
      <c r="T34" s="85">
        <v>5</v>
      </c>
      <c r="U34" s="86"/>
      <c r="V34" s="64">
        <v>16420025.439999999</v>
      </c>
      <c r="W34" s="89"/>
      <c r="X34" s="65">
        <f>+T34/P34</f>
        <v>0.83333333333333337</v>
      </c>
      <c r="Y34" s="110"/>
      <c r="Z34" s="110"/>
      <c r="AA34" s="32"/>
    </row>
    <row r="35" spans="1:27" x14ac:dyDescent="0.25">
      <c r="A35" s="32"/>
      <c r="U35" s="12"/>
      <c r="V35" s="12"/>
      <c r="Z35" s="4"/>
      <c r="AA35" s="3"/>
    </row>
    <row r="36" spans="1:27" x14ac:dyDescent="0.25">
      <c r="Z36" s="11"/>
    </row>
    <row r="37" spans="1:27" x14ac:dyDescent="0.25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</row>
    <row r="39" spans="1:27" x14ac:dyDescent="0.25">
      <c r="A39" s="103" t="s">
        <v>32</v>
      </c>
      <c r="B39" s="40"/>
      <c r="C39" s="40"/>
      <c r="D39" s="40"/>
      <c r="E39" s="40"/>
      <c r="F39" s="40"/>
      <c r="G39" s="40"/>
      <c r="H39" s="40"/>
      <c r="I39" s="40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</row>
    <row r="40" spans="1:27" x14ac:dyDescent="0.2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</row>
    <row r="41" spans="1:27" ht="16.5" x14ac:dyDescent="0.25">
      <c r="A41" s="62" t="s">
        <v>41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</row>
    <row r="42" spans="1:27" x14ac:dyDescent="0.25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</row>
    <row r="43" spans="1:27" x14ac:dyDescent="0.2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</row>
    <row r="44" spans="1:27" ht="16.5" x14ac:dyDescent="0.25">
      <c r="A44" s="106" t="s">
        <v>58</v>
      </c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</row>
    <row r="45" spans="1:27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</row>
    <row r="46" spans="1:27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</row>
    <row r="47" spans="1:27" ht="16.5" x14ac:dyDescent="0.25">
      <c r="A47" s="25">
        <v>24500402</v>
      </c>
      <c r="B47" s="26"/>
      <c r="C47" s="26" t="s">
        <v>59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107">
        <f>A53/A49</f>
        <v>0.894348339153889</v>
      </c>
      <c r="T47" s="23"/>
      <c r="U47" s="23"/>
      <c r="V47" s="23"/>
      <c r="W47" s="23"/>
      <c r="X47" s="23"/>
      <c r="Y47" s="23"/>
      <c r="Z47" s="23"/>
      <c r="AA47" s="23"/>
    </row>
    <row r="48" spans="1:27" ht="16.5" x14ac:dyDescent="0.25">
      <c r="A48" s="25">
        <v>20506143.920000002</v>
      </c>
      <c r="B48" s="26"/>
      <c r="C48" s="26" t="s">
        <v>60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107"/>
      <c r="T48" s="23"/>
      <c r="U48" s="24"/>
      <c r="V48" s="23"/>
      <c r="W48" s="23"/>
      <c r="X48" s="23"/>
      <c r="Y48" s="23"/>
      <c r="Z48" s="23"/>
      <c r="AA48" s="23"/>
    </row>
    <row r="49" spans="1:27" ht="16.5" x14ac:dyDescent="0.25">
      <c r="A49" s="27">
        <f>A47-A48</f>
        <v>3994258.0799999982</v>
      </c>
      <c r="B49" s="28">
        <v>0.16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107"/>
      <c r="T49" s="23"/>
      <c r="U49" s="24"/>
      <c r="V49" s="23"/>
      <c r="W49" s="23"/>
      <c r="X49" s="23"/>
      <c r="Y49" s="23"/>
      <c r="Z49" s="23"/>
      <c r="AA49" s="23"/>
    </row>
    <row r="50" spans="1:27" ht="16.5" x14ac:dyDescent="0.25">
      <c r="A50" s="25">
        <v>3000000</v>
      </c>
      <c r="B50" s="26" t="s">
        <v>61</v>
      </c>
      <c r="C50" s="37" t="s">
        <v>62</v>
      </c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107"/>
      <c r="T50" s="23"/>
      <c r="U50" s="24"/>
      <c r="V50" s="23"/>
      <c r="W50" s="23"/>
      <c r="X50" s="23"/>
      <c r="Y50" s="23"/>
      <c r="Z50" s="23"/>
      <c r="AA50" s="23"/>
    </row>
    <row r="51" spans="1:27" ht="16.5" x14ac:dyDescent="0.25">
      <c r="A51" s="25">
        <v>500000</v>
      </c>
      <c r="B51" s="26" t="s">
        <v>61</v>
      </c>
      <c r="C51" s="37" t="s">
        <v>63</v>
      </c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29"/>
      <c r="S51" s="107"/>
      <c r="T51" s="23"/>
      <c r="U51" s="24"/>
      <c r="V51" s="23"/>
      <c r="W51" s="23"/>
      <c r="X51" s="23"/>
      <c r="Y51" s="23"/>
      <c r="Z51" s="23"/>
      <c r="AA51" s="23"/>
    </row>
    <row r="52" spans="1:27" ht="16.5" x14ac:dyDescent="0.25">
      <c r="A52" s="25">
        <v>72258.080000000002</v>
      </c>
      <c r="B52" s="26" t="s">
        <v>64</v>
      </c>
      <c r="C52" s="37" t="s">
        <v>65</v>
      </c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29"/>
      <c r="S52" s="107"/>
      <c r="T52" s="23"/>
      <c r="U52" s="24"/>
      <c r="V52" s="23"/>
      <c r="W52" s="23"/>
      <c r="X52" s="23"/>
      <c r="Y52" s="23"/>
      <c r="Z52" s="23"/>
      <c r="AA52" s="23"/>
    </row>
    <row r="53" spans="1:27" ht="16.5" x14ac:dyDescent="0.25">
      <c r="A53" s="30">
        <f>SUM(A50:A52)</f>
        <v>3572258.08</v>
      </c>
      <c r="B53" s="26"/>
      <c r="C53" s="43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5"/>
      <c r="R53" s="29"/>
      <c r="S53" s="107"/>
      <c r="T53" s="23"/>
      <c r="U53" s="24"/>
      <c r="V53" s="23"/>
      <c r="W53" s="23"/>
      <c r="X53" s="23"/>
      <c r="Y53" s="23"/>
      <c r="Z53" s="23"/>
      <c r="AA53" s="23"/>
    </row>
    <row r="54" spans="1:27" ht="16.5" x14ac:dyDescent="0.25">
      <c r="A54" s="23"/>
      <c r="B54" s="23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23"/>
      <c r="T54" s="23"/>
      <c r="U54" s="24"/>
      <c r="V54" s="23"/>
      <c r="W54" s="23"/>
      <c r="X54" s="23"/>
      <c r="Y54" s="23"/>
      <c r="Z54" s="23"/>
      <c r="AA54" s="23"/>
    </row>
    <row r="55" spans="1:27" ht="16.5" x14ac:dyDescent="0.25">
      <c r="A55" s="25">
        <v>342000</v>
      </c>
      <c r="B55" s="26" t="s">
        <v>66</v>
      </c>
      <c r="C55" s="37" t="s">
        <v>69</v>
      </c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29"/>
      <c r="S55" s="107">
        <f>A58/A49</f>
        <v>0.10565166084611143</v>
      </c>
      <c r="T55" s="23"/>
      <c r="U55" s="24"/>
      <c r="V55" s="23"/>
      <c r="W55" s="23"/>
      <c r="X55" s="23"/>
      <c r="Y55" s="23"/>
      <c r="Z55" s="23"/>
      <c r="AA55" s="23"/>
    </row>
    <row r="56" spans="1:27" ht="16.5" x14ac:dyDescent="0.25">
      <c r="A56" s="25">
        <v>60000</v>
      </c>
      <c r="B56" s="26" t="s">
        <v>67</v>
      </c>
      <c r="C56" s="37" t="s">
        <v>70</v>
      </c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29"/>
      <c r="S56" s="107"/>
      <c r="T56" s="23"/>
      <c r="U56" s="24"/>
      <c r="V56" s="23"/>
      <c r="W56" s="23"/>
      <c r="X56" s="23"/>
      <c r="Y56" s="23"/>
      <c r="Z56" s="23"/>
      <c r="AA56" s="23"/>
    </row>
    <row r="57" spans="1:27" ht="16.5" x14ac:dyDescent="0.25">
      <c r="A57" s="25">
        <v>20000</v>
      </c>
      <c r="B57" s="26" t="s">
        <v>68</v>
      </c>
      <c r="C57" s="37" t="s">
        <v>71</v>
      </c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29"/>
      <c r="S57" s="107"/>
      <c r="T57" s="23"/>
      <c r="U57" s="24"/>
      <c r="V57" s="23"/>
      <c r="W57" s="23"/>
      <c r="X57" s="23"/>
      <c r="Y57" s="23"/>
      <c r="Z57" s="23"/>
      <c r="AA57" s="23"/>
    </row>
    <row r="58" spans="1:27" ht="16.5" x14ac:dyDescent="0.25">
      <c r="A58" s="30">
        <f>SUM(A55:A57)</f>
        <v>422000</v>
      </c>
      <c r="B58" s="26"/>
      <c r="C58" s="43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5"/>
      <c r="R58" s="26"/>
      <c r="S58" s="107"/>
      <c r="T58" s="23"/>
      <c r="U58" s="24"/>
      <c r="V58" s="23"/>
      <c r="W58" s="23"/>
      <c r="X58" s="23"/>
      <c r="Y58" s="23"/>
      <c r="Z58" s="23"/>
      <c r="AA58" s="23"/>
    </row>
    <row r="59" spans="1:27" ht="16.5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4"/>
      <c r="V59" s="23"/>
      <c r="W59" s="23"/>
      <c r="X59" s="23"/>
      <c r="Y59" s="23"/>
      <c r="Z59" s="23"/>
      <c r="AA59" s="23"/>
    </row>
    <row r="60" spans="1:27" ht="16.5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4"/>
      <c r="V60" s="23"/>
      <c r="W60" s="23"/>
      <c r="X60" s="23"/>
      <c r="Y60" s="23"/>
      <c r="Z60" s="23"/>
      <c r="AA60" s="23"/>
    </row>
    <row r="61" spans="1:27" ht="16.5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4"/>
      <c r="V61" s="23"/>
      <c r="W61" s="23"/>
      <c r="X61" s="23"/>
      <c r="Y61" s="23"/>
      <c r="Z61" s="23"/>
      <c r="AA61" s="23"/>
    </row>
    <row r="62" spans="1:27" ht="16.5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4"/>
      <c r="V62" s="23"/>
      <c r="W62" s="23"/>
      <c r="X62" s="23"/>
      <c r="Y62" s="23"/>
      <c r="Z62" s="23"/>
      <c r="AA62" s="23"/>
    </row>
    <row r="63" spans="1:27" ht="16.5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4"/>
      <c r="V63" s="23"/>
      <c r="W63" s="23"/>
      <c r="X63" s="23"/>
      <c r="Y63" s="23"/>
      <c r="Z63" s="23"/>
      <c r="AA63" s="23"/>
    </row>
    <row r="64" spans="1:27" ht="16.5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4"/>
      <c r="V64" s="23"/>
      <c r="W64" s="23"/>
      <c r="X64" s="23"/>
      <c r="Y64" s="23"/>
      <c r="Z64" s="23"/>
      <c r="AA64" s="23"/>
    </row>
    <row r="65" spans="1:27" ht="16.5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4"/>
      <c r="V65" s="23"/>
      <c r="W65" s="23"/>
      <c r="X65" s="23"/>
      <c r="Y65" s="23"/>
      <c r="Z65" s="23"/>
      <c r="AA65" s="23"/>
    </row>
    <row r="66" spans="1:27" ht="16.5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4"/>
      <c r="V66" s="23"/>
      <c r="W66" s="23"/>
      <c r="X66" s="23"/>
      <c r="Y66" s="23"/>
      <c r="Z66" s="23"/>
      <c r="AA66" s="23"/>
    </row>
    <row r="67" spans="1:27" ht="16.5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4"/>
      <c r="V67" s="23"/>
      <c r="W67" s="23"/>
      <c r="X67" s="23"/>
      <c r="Y67" s="23"/>
      <c r="Z67" s="23"/>
      <c r="AA67" s="23"/>
    </row>
    <row r="68" spans="1:27" ht="16.5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4"/>
      <c r="V68" s="23"/>
      <c r="W68" s="23"/>
      <c r="X68" s="23"/>
      <c r="Y68" s="23"/>
      <c r="Z68" s="23"/>
      <c r="AA68" s="23"/>
    </row>
    <row r="69" spans="1:27" ht="16.5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4"/>
      <c r="V69" s="23"/>
      <c r="W69" s="23"/>
      <c r="X69" s="23"/>
      <c r="Y69" s="23"/>
      <c r="Z69" s="23"/>
      <c r="AA69" s="23"/>
    </row>
    <row r="70" spans="1:27" ht="16.5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4"/>
      <c r="V70" s="23"/>
      <c r="W70" s="23"/>
      <c r="X70" s="23"/>
      <c r="Y70" s="23"/>
      <c r="Z70" s="23"/>
      <c r="AA70" s="23"/>
    </row>
    <row r="71" spans="1:27" ht="16.5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4"/>
      <c r="V71" s="23"/>
      <c r="W71" s="23"/>
      <c r="X71" s="23"/>
      <c r="Y71" s="23"/>
      <c r="Z71" s="23"/>
      <c r="AA71" s="23"/>
    </row>
    <row r="72" spans="1:27" ht="16.5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4"/>
      <c r="V72" s="23"/>
      <c r="W72" s="23"/>
      <c r="X72" s="23"/>
      <c r="Y72" s="23"/>
      <c r="Z72" s="23"/>
      <c r="AA72" s="23"/>
    </row>
    <row r="73" spans="1:27" ht="16.5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4"/>
      <c r="V73" s="23"/>
      <c r="W73" s="23"/>
      <c r="X73" s="23"/>
      <c r="Y73" s="23"/>
      <c r="Z73" s="23"/>
      <c r="AA73" s="23"/>
    </row>
    <row r="74" spans="1:27" ht="16.5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4"/>
      <c r="V74" s="23"/>
      <c r="W74" s="23"/>
      <c r="X74" s="23"/>
      <c r="Y74" s="23"/>
      <c r="Z74" s="23"/>
      <c r="AA74" s="23"/>
    </row>
    <row r="75" spans="1:27" ht="16.5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4"/>
      <c r="V75" s="23"/>
      <c r="W75" s="23"/>
      <c r="X75" s="23"/>
      <c r="Y75" s="23"/>
      <c r="Z75" s="23"/>
      <c r="AA75" s="23"/>
    </row>
    <row r="76" spans="1:27" ht="16.5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4"/>
      <c r="V76" s="23"/>
      <c r="W76" s="23"/>
      <c r="X76" s="23"/>
      <c r="Y76" s="23"/>
      <c r="Z76" s="23"/>
      <c r="AA76" s="23"/>
    </row>
    <row r="77" spans="1:27" ht="16.5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4"/>
      <c r="V77" s="23"/>
      <c r="W77" s="23"/>
      <c r="X77" s="23"/>
      <c r="Y77" s="23"/>
      <c r="Z77" s="23"/>
      <c r="AA77" s="23"/>
    </row>
    <row r="78" spans="1:27" ht="16.5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4"/>
      <c r="V78" s="23"/>
      <c r="W78" s="23"/>
      <c r="X78" s="23"/>
      <c r="Y78" s="23"/>
      <c r="Z78" s="23"/>
      <c r="AA78" s="23"/>
    </row>
    <row r="79" spans="1:27" ht="16.5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4"/>
      <c r="V79" s="23"/>
      <c r="W79" s="23"/>
      <c r="X79" s="23"/>
      <c r="Y79" s="23"/>
      <c r="Z79" s="23"/>
      <c r="AA79" s="23"/>
    </row>
    <row r="80" spans="1:27" ht="16.5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4"/>
      <c r="V80" s="23"/>
      <c r="W80" s="23"/>
      <c r="X80" s="23"/>
      <c r="Y80" s="23"/>
      <c r="Z80" s="23"/>
      <c r="AA80" s="23"/>
    </row>
    <row r="81" spans="1:27" ht="16.5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4"/>
      <c r="V81" s="23"/>
      <c r="W81" s="23"/>
      <c r="X81" s="23"/>
      <c r="Y81" s="23"/>
      <c r="Z81" s="23"/>
      <c r="AA81" s="23"/>
    </row>
    <row r="82" spans="1:27" ht="16.5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4"/>
      <c r="V82" s="23"/>
      <c r="W82" s="23"/>
      <c r="X82" s="23"/>
      <c r="Y82" s="23"/>
      <c r="Z82" s="23"/>
      <c r="AA82" s="23"/>
    </row>
    <row r="83" spans="1:27" ht="16.5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4"/>
      <c r="V83" s="23"/>
      <c r="W83" s="23"/>
      <c r="X83" s="23"/>
      <c r="Y83" s="23"/>
      <c r="Z83" s="23"/>
      <c r="AA83" s="23"/>
    </row>
    <row r="84" spans="1:27" ht="16.5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4"/>
      <c r="V84" s="23"/>
      <c r="W84" s="23"/>
      <c r="X84" s="23"/>
      <c r="Y84" s="23"/>
      <c r="Z84" s="23"/>
      <c r="AA84" s="23"/>
    </row>
    <row r="85" spans="1:27" ht="16.5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4"/>
      <c r="V85" s="23"/>
      <c r="W85" s="23"/>
      <c r="X85" s="23"/>
      <c r="Y85" s="23"/>
      <c r="Z85" s="23"/>
      <c r="AA85" s="23"/>
    </row>
    <row r="86" spans="1:27" ht="16.5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4"/>
      <c r="V86" s="23"/>
      <c r="W86" s="23"/>
      <c r="X86" s="23"/>
      <c r="Y86" s="23"/>
      <c r="Z86" s="23"/>
      <c r="AA86" s="23"/>
    </row>
    <row r="87" spans="1:27" ht="16.5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4"/>
      <c r="V87" s="23"/>
      <c r="W87" s="23"/>
      <c r="X87" s="23"/>
      <c r="Y87" s="23"/>
      <c r="Z87" s="23"/>
      <c r="AA87" s="23"/>
    </row>
  </sheetData>
  <mergeCells count="38">
    <mergeCell ref="A39:I39"/>
    <mergeCell ref="X33:Z33"/>
    <mergeCell ref="B32:H32"/>
    <mergeCell ref="I32:O32"/>
    <mergeCell ref="G3:AA3"/>
    <mergeCell ref="M27:R27"/>
    <mergeCell ref="S27:V27"/>
    <mergeCell ref="M28:R28"/>
    <mergeCell ref="S28:V28"/>
    <mergeCell ref="P32:S32"/>
    <mergeCell ref="T32:W32"/>
    <mergeCell ref="B33:H33"/>
    <mergeCell ref="I33:K33"/>
    <mergeCell ref="L33:O33"/>
    <mergeCell ref="P33:Q33"/>
    <mergeCell ref="R33:S33"/>
    <mergeCell ref="P34:Q34"/>
    <mergeCell ref="V33:W33"/>
    <mergeCell ref="T34:U34"/>
    <mergeCell ref="V34:W34"/>
    <mergeCell ref="X34:Z34"/>
    <mergeCell ref="T33:U33"/>
    <mergeCell ref="S55:S58"/>
    <mergeCell ref="C56:Q56"/>
    <mergeCell ref="C57:Q57"/>
    <mergeCell ref="C58:Q58"/>
    <mergeCell ref="R34:S34"/>
    <mergeCell ref="A44:AA44"/>
    <mergeCell ref="S47:S53"/>
    <mergeCell ref="C50:R50"/>
    <mergeCell ref="C51:Q51"/>
    <mergeCell ref="C52:Q52"/>
    <mergeCell ref="C53:Q53"/>
    <mergeCell ref="C55:Q55"/>
    <mergeCell ref="A41:AA41"/>
    <mergeCell ref="B34:H34"/>
    <mergeCell ref="I34:K34"/>
    <mergeCell ref="L34:O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6D02C2-62DE-4FE3-BCA3-10CD2A4D16E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c98ddb9-90c0-48ef-9243-c22aa00422d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8807E28-8AE9-4AB3-9DFD-BD607154B3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4A9864-2236-4A4A-91D9-E59176DD1E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S1 2023</vt:lpstr>
      <vt:lpstr>Sheet1</vt:lpstr>
      <vt:lpstr>'S1 2023'!Print_Area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 Helen Mateo</dc:creator>
  <cp:lastModifiedBy>Eddy Aybar</cp:lastModifiedBy>
  <cp:lastPrinted>2023-10-16T12:56:52Z</cp:lastPrinted>
  <dcterms:created xsi:type="dcterms:W3CDTF">2019-01-23T20:16:43Z</dcterms:created>
  <dcterms:modified xsi:type="dcterms:W3CDTF">2023-10-16T12:56:52Z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